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dmin Assistant\Desktop\Assessing Files\"/>
    </mc:Choice>
  </mc:AlternateContent>
  <xr:revisionPtr revIDLastSave="0" documentId="8_{C876CE11-0932-4D41-93E3-81366C25E230}" xr6:coauthVersionLast="47" xr6:coauthVersionMax="47" xr10:uidLastSave="{00000000-0000-0000-0000-000000000000}"/>
  <workbookProtection workbookAlgorithmName="SHA-512" workbookHashValue="oC6+adOlH9LyI/KW+NGeujPAZRLDmia92PZ1wYnK6hbpJ7edH+38WptMXxmQBf2iZwr+cRtD8LSibfTd1rFzmw==" workbookSaltValue="gIagpLjr/088ImKCaIYL/g==" workbookSpinCount="100000" lockStructure="1"/>
  <bookViews>
    <workbookView xWindow="-120" yWindow="-120" windowWidth="29040" windowHeight="15720" xr2:uid="{0A158F35-80C9-4B11-95C2-B0BAF25220E1}"/>
  </bookViews>
  <sheets>
    <sheet name="E.C.F. Analysis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9" i="2" l="1"/>
  <c r="P39" i="2" s="1"/>
  <c r="I39" i="2"/>
  <c r="L62" i="2"/>
  <c r="P62" i="2" s="1"/>
  <c r="I62" i="2"/>
  <c r="N39" i="2" l="1"/>
  <c r="N62" i="2"/>
  <c r="R62" i="2" s="1"/>
  <c r="I2" i="2" l="1"/>
  <c r="L2" i="2"/>
  <c r="N2" i="2" s="1"/>
  <c r="I3" i="2"/>
  <c r="L3" i="2"/>
  <c r="N3" i="2" s="1"/>
  <c r="I4" i="2"/>
  <c r="L4" i="2"/>
  <c r="N4" i="2" s="1"/>
  <c r="I5" i="2"/>
  <c r="L5" i="2"/>
  <c r="N5" i="2" s="1"/>
  <c r="I6" i="2"/>
  <c r="L6" i="2"/>
  <c r="N6" i="2" s="1"/>
  <c r="I7" i="2"/>
  <c r="L7" i="2"/>
  <c r="N7" i="2" s="1"/>
  <c r="I8" i="2"/>
  <c r="L8" i="2"/>
  <c r="P8" i="2" s="1"/>
  <c r="I9" i="2"/>
  <c r="L9" i="2"/>
  <c r="N9" i="2" s="1"/>
  <c r="I10" i="2"/>
  <c r="L10" i="2"/>
  <c r="P10" i="2" s="1"/>
  <c r="I82" i="2"/>
  <c r="L82" i="2"/>
  <c r="N82" i="2" s="1"/>
  <c r="I11" i="2"/>
  <c r="L11" i="2"/>
  <c r="N11" i="2" s="1"/>
  <c r="I12" i="2"/>
  <c r="L12" i="2"/>
  <c r="N12" i="2" s="1"/>
  <c r="I13" i="2"/>
  <c r="L13" i="2"/>
  <c r="P13" i="2" s="1"/>
  <c r="I89" i="2"/>
  <c r="L89" i="2"/>
  <c r="P89" i="2" s="1"/>
  <c r="I14" i="2"/>
  <c r="L14" i="2"/>
  <c r="P14" i="2" s="1"/>
  <c r="I15" i="2"/>
  <c r="L15" i="2"/>
  <c r="N15" i="2" s="1"/>
  <c r="I16" i="2"/>
  <c r="L16" i="2"/>
  <c r="N16" i="2" s="1"/>
  <c r="I17" i="2"/>
  <c r="L17" i="2"/>
  <c r="N17" i="2" s="1"/>
  <c r="I18" i="2"/>
  <c r="L18" i="2"/>
  <c r="N18" i="2" s="1"/>
  <c r="I19" i="2"/>
  <c r="L19" i="2"/>
  <c r="P19" i="2" s="1"/>
  <c r="I20" i="2"/>
  <c r="L20" i="2"/>
  <c r="N20" i="2" s="1"/>
  <c r="I90" i="2"/>
  <c r="L90" i="2"/>
  <c r="P90" i="2" s="1"/>
  <c r="I21" i="2"/>
  <c r="L21" i="2"/>
  <c r="N21" i="2" s="1"/>
  <c r="I22" i="2"/>
  <c r="L22" i="2"/>
  <c r="P22" i="2" s="1"/>
  <c r="I23" i="2"/>
  <c r="L23" i="2"/>
  <c r="P23" i="2" s="1"/>
  <c r="I24" i="2"/>
  <c r="L24" i="2"/>
  <c r="N24" i="2" s="1"/>
  <c r="I83" i="2"/>
  <c r="L83" i="2"/>
  <c r="P83" i="2" s="1"/>
  <c r="I25" i="2"/>
  <c r="L25" i="2"/>
  <c r="P25" i="2" s="1"/>
  <c r="I26" i="2"/>
  <c r="L26" i="2"/>
  <c r="P26" i="2" s="1"/>
  <c r="I27" i="2"/>
  <c r="L27" i="2"/>
  <c r="N27" i="2" s="1"/>
  <c r="I28" i="2"/>
  <c r="L28" i="2"/>
  <c r="P28" i="2" s="1"/>
  <c r="I29" i="2"/>
  <c r="L29" i="2"/>
  <c r="N29" i="2" s="1"/>
  <c r="I30" i="2"/>
  <c r="L30" i="2"/>
  <c r="P30" i="2" s="1"/>
  <c r="I31" i="2"/>
  <c r="L31" i="2"/>
  <c r="P31" i="2" s="1"/>
  <c r="I32" i="2"/>
  <c r="L32" i="2"/>
  <c r="P32" i="2" s="1"/>
  <c r="I33" i="2"/>
  <c r="L33" i="2"/>
  <c r="N33" i="2" s="1"/>
  <c r="I34" i="2"/>
  <c r="L34" i="2"/>
  <c r="N34" i="2" s="1"/>
  <c r="I35" i="2"/>
  <c r="L35" i="2"/>
  <c r="N35" i="2" s="1"/>
  <c r="I36" i="2"/>
  <c r="L36" i="2"/>
  <c r="N36" i="2" s="1"/>
  <c r="I37" i="2"/>
  <c r="L37" i="2"/>
  <c r="N37" i="2" s="1"/>
  <c r="I38" i="2"/>
  <c r="L38" i="2"/>
  <c r="N38" i="2" s="1"/>
  <c r="I40" i="2"/>
  <c r="L40" i="2"/>
  <c r="N40" i="2" s="1"/>
  <c r="I41" i="2"/>
  <c r="L41" i="2"/>
  <c r="N41" i="2" s="1"/>
  <c r="I42" i="2"/>
  <c r="L42" i="2"/>
  <c r="N42" i="2" s="1"/>
  <c r="I43" i="2"/>
  <c r="L43" i="2"/>
  <c r="P43" i="2" s="1"/>
  <c r="I44" i="2"/>
  <c r="L44" i="2"/>
  <c r="N44" i="2" s="1"/>
  <c r="I45" i="2"/>
  <c r="L45" i="2"/>
  <c r="P45" i="2" s="1"/>
  <c r="I46" i="2"/>
  <c r="L46" i="2"/>
  <c r="N46" i="2" s="1"/>
  <c r="I47" i="2"/>
  <c r="L47" i="2"/>
  <c r="P47" i="2" s="1"/>
  <c r="I48" i="2"/>
  <c r="L48" i="2"/>
  <c r="P48" i="2" s="1"/>
  <c r="I49" i="2"/>
  <c r="L49" i="2"/>
  <c r="N49" i="2" s="1"/>
  <c r="I84" i="2"/>
  <c r="L84" i="2"/>
  <c r="P84" i="2" s="1"/>
  <c r="I50" i="2"/>
  <c r="L50" i="2"/>
  <c r="N50" i="2" s="1"/>
  <c r="I51" i="2"/>
  <c r="L51" i="2"/>
  <c r="P51" i="2" s="1"/>
  <c r="I52" i="2"/>
  <c r="L52" i="2"/>
  <c r="N52" i="2" s="1"/>
  <c r="I85" i="2"/>
  <c r="L85" i="2"/>
  <c r="P85" i="2" s="1"/>
  <c r="I53" i="2"/>
  <c r="L53" i="2"/>
  <c r="P53" i="2" s="1"/>
  <c r="I54" i="2"/>
  <c r="L54" i="2"/>
  <c r="P54" i="2" s="1"/>
  <c r="I88" i="2"/>
  <c r="L88" i="2"/>
  <c r="N88" i="2" s="1"/>
  <c r="I86" i="2"/>
  <c r="L86" i="2"/>
  <c r="P86" i="2" s="1"/>
  <c r="I87" i="2"/>
  <c r="L87" i="2"/>
  <c r="N87" i="2" s="1"/>
  <c r="I55" i="2"/>
  <c r="L55" i="2"/>
  <c r="P55" i="2" s="1"/>
  <c r="I56" i="2"/>
  <c r="L56" i="2"/>
  <c r="N56" i="2" s="1"/>
  <c r="I57" i="2"/>
  <c r="L57" i="2"/>
  <c r="N57" i="2" s="1"/>
  <c r="I58" i="2"/>
  <c r="L58" i="2"/>
  <c r="P58" i="2" s="1"/>
  <c r="I59" i="2"/>
  <c r="L59" i="2"/>
  <c r="N59" i="2" s="1"/>
  <c r="I60" i="2"/>
  <c r="L60" i="2"/>
  <c r="N60" i="2" s="1"/>
  <c r="R39" i="2" s="1"/>
  <c r="I61" i="2"/>
  <c r="L61" i="2"/>
  <c r="N61" i="2" s="1"/>
  <c r="D75" i="2"/>
  <c r="G75" i="2"/>
  <c r="H75" i="2"/>
  <c r="J75" i="2"/>
  <c r="M75" i="2"/>
  <c r="P42" i="2" l="1"/>
  <c r="P56" i="2"/>
  <c r="N48" i="2"/>
  <c r="N23" i="2"/>
  <c r="P11" i="2"/>
  <c r="P50" i="2"/>
  <c r="P3" i="2"/>
  <c r="P27" i="2"/>
  <c r="N14" i="2"/>
  <c r="N10" i="2"/>
  <c r="P37" i="2"/>
  <c r="P33" i="2"/>
  <c r="N51" i="2"/>
  <c r="N28" i="2"/>
  <c r="N25" i="2"/>
  <c r="P20" i="2"/>
  <c r="N89" i="2"/>
  <c r="N58" i="2"/>
  <c r="P9" i="2"/>
  <c r="N84" i="2"/>
  <c r="N54" i="2"/>
  <c r="P40" i="2"/>
  <c r="N26" i="2"/>
  <c r="N53" i="2"/>
  <c r="N30" i="2"/>
  <c r="N55" i="2"/>
  <c r="I76" i="2"/>
  <c r="N13" i="2"/>
  <c r="P36" i="2"/>
  <c r="P2" i="2"/>
  <c r="P87" i="2"/>
  <c r="N22" i="2"/>
  <c r="N8" i="2"/>
  <c r="N45" i="2"/>
  <c r="N32" i="2"/>
  <c r="N43" i="2"/>
  <c r="P52" i="2"/>
  <c r="P21" i="2"/>
  <c r="P61" i="2"/>
  <c r="N86" i="2"/>
  <c r="P49" i="2"/>
  <c r="P12" i="2"/>
  <c r="P17" i="2"/>
  <c r="P4" i="2"/>
  <c r="P59" i="2"/>
  <c r="N47" i="2"/>
  <c r="P35" i="2"/>
  <c r="L75" i="2"/>
  <c r="N76" i="2" s="1"/>
  <c r="N19" i="2"/>
  <c r="P6" i="2"/>
  <c r="I77" i="2"/>
  <c r="P41" i="2"/>
  <c r="N83" i="2"/>
  <c r="P57" i="2"/>
  <c r="N85" i="2"/>
  <c r="N31" i="2"/>
  <c r="N90" i="2"/>
  <c r="P34" i="2"/>
  <c r="P15" i="2"/>
  <c r="P82" i="2"/>
  <c r="P38" i="2"/>
  <c r="P24" i="2"/>
  <c r="P60" i="2"/>
  <c r="P44" i="2"/>
  <c r="P29" i="2"/>
  <c r="P16" i="2"/>
  <c r="P5" i="2"/>
  <c r="P46" i="2"/>
  <c r="P7" i="2"/>
  <c r="P88" i="2"/>
  <c r="P18" i="2"/>
  <c r="N77" i="2" l="1"/>
  <c r="R3" i="2" s="1"/>
  <c r="Q76" i="2"/>
  <c r="P75" i="2"/>
  <c r="R87" i="2" l="1"/>
  <c r="R9" i="2"/>
  <c r="R82" i="2"/>
  <c r="R59" i="2"/>
  <c r="R25" i="2"/>
  <c r="R53" i="2"/>
  <c r="R58" i="2"/>
  <c r="R37" i="2"/>
  <c r="R56" i="2"/>
  <c r="R83" i="2"/>
  <c r="R43" i="2"/>
  <c r="R26" i="2"/>
  <c r="R34" i="2"/>
  <c r="R42" i="2"/>
  <c r="R4" i="2"/>
  <c r="R16" i="2"/>
  <c r="R52" i="2"/>
  <c r="R54" i="2"/>
  <c r="R88" i="2"/>
  <c r="R13" i="2"/>
  <c r="R44" i="2"/>
  <c r="R17" i="2"/>
  <c r="R46" i="2"/>
  <c r="R51" i="2"/>
  <c r="R5" i="2"/>
  <c r="R20" i="2"/>
  <c r="R55" i="2"/>
  <c r="R89" i="2"/>
  <c r="R86" i="2"/>
  <c r="R22" i="2"/>
  <c r="R32" i="2"/>
  <c r="R2" i="2"/>
  <c r="R47" i="2"/>
  <c r="R11" i="2"/>
  <c r="R90" i="2"/>
  <c r="R28" i="2"/>
  <c r="R31" i="2"/>
  <c r="R29" i="2"/>
  <c r="R10" i="2"/>
  <c r="R15" i="2"/>
  <c r="R19" i="2"/>
  <c r="R38" i="2"/>
  <c r="R18" i="2"/>
  <c r="R8" i="2"/>
  <c r="R85" i="2"/>
  <c r="R7" i="2"/>
  <c r="R75" i="2"/>
  <c r="R36" i="2"/>
  <c r="R27" i="2"/>
  <c r="R57" i="2"/>
  <c r="R50" i="2"/>
  <c r="R48" i="2"/>
  <c r="R24" i="2"/>
  <c r="R45" i="2"/>
  <c r="R49" i="2"/>
  <c r="R33" i="2"/>
  <c r="R60" i="2"/>
  <c r="R30" i="2"/>
  <c r="R35" i="2"/>
  <c r="R14" i="2"/>
  <c r="R21" i="2"/>
  <c r="R40" i="2"/>
  <c r="R6" i="2"/>
  <c r="R84" i="2"/>
  <c r="R23" i="2"/>
  <c r="R61" i="2"/>
  <c r="R41" i="2"/>
  <c r="R12" i="2"/>
  <c r="Q77" i="2" l="1"/>
  <c r="S77" i="2" s="1"/>
</calcChain>
</file>

<file path=xl/sharedStrings.xml><?xml version="1.0" encoding="utf-8"?>
<sst xmlns="http://schemas.openxmlformats.org/spreadsheetml/2006/main" count="675" uniqueCount="223">
  <si>
    <t>Parcel Number</t>
  </si>
  <si>
    <t>Street Address</t>
  </si>
  <si>
    <t>Sale Date</t>
  </si>
  <si>
    <t>Sale Price</t>
  </si>
  <si>
    <t>Instr.</t>
  </si>
  <si>
    <t>Terms of Sale</t>
  </si>
  <si>
    <t>Adj. Sale $</t>
  </si>
  <si>
    <t>Asd. when Sold</t>
  </si>
  <si>
    <t>Asd/Adj. Sale</t>
  </si>
  <si>
    <t>Cur. Appraisal</t>
  </si>
  <si>
    <t>Land + Yard</t>
  </si>
  <si>
    <t>Bldg. Residual</t>
  </si>
  <si>
    <t>Cost Man. $</t>
  </si>
  <si>
    <t>E.C.F.</t>
  </si>
  <si>
    <t>Floor Area</t>
  </si>
  <si>
    <t>$/Sq.Ft.</t>
  </si>
  <si>
    <t>ECF Area</t>
  </si>
  <si>
    <t>Dev. by Mean (%)</t>
  </si>
  <si>
    <t>Building Style</t>
  </si>
  <si>
    <t>Land Value</t>
  </si>
  <si>
    <t>Other Parcels in Sale</t>
  </si>
  <si>
    <t>Land Table</t>
  </si>
  <si>
    <t>Property Class</t>
  </si>
  <si>
    <t>020-001-000-0900-03</t>
  </si>
  <si>
    <t>3954 WASHBURN</t>
  </si>
  <si>
    <t>PTA</t>
  </si>
  <si>
    <t>03-ARM’S LENGTH</t>
  </si>
  <si>
    <t>450</t>
  </si>
  <si>
    <t>SINGLE WIDE</t>
  </si>
  <si>
    <t>RESIDENTIAL ACREAGE</t>
  </si>
  <si>
    <t>020-004-000-0200-08</t>
  </si>
  <si>
    <t>4182 CAINE</t>
  </si>
  <si>
    <t>WD</t>
  </si>
  <si>
    <t>1 STY MODULAR</t>
  </si>
  <si>
    <t>QC</t>
  </si>
  <si>
    <t>1 STORY</t>
  </si>
  <si>
    <t>020-009-000-1625-01</t>
  </si>
  <si>
    <t>4805 HESS</t>
  </si>
  <si>
    <t>1.75 STORY</t>
  </si>
  <si>
    <t>020-009-000-2000-13</t>
  </si>
  <si>
    <t>4524 CAINE</t>
  </si>
  <si>
    <t>DOUBLE WIDE</t>
  </si>
  <si>
    <t>020-010-000-0500-03</t>
  </si>
  <si>
    <t>4303 O'BRIEN</t>
  </si>
  <si>
    <t>020-010-000-1900-02</t>
  </si>
  <si>
    <t>4070 WALTAN</t>
  </si>
  <si>
    <t>1.50 STORY</t>
  </si>
  <si>
    <t>020-011-000-0450-01</t>
  </si>
  <si>
    <t>4646 SHERIDAN</t>
  </si>
  <si>
    <t>TRI- LEVEL</t>
  </si>
  <si>
    <t>020-011-000-1025-00</t>
  </si>
  <si>
    <t>3700 WALTAN</t>
  </si>
  <si>
    <t>020-011-000-1600-00</t>
  </si>
  <si>
    <t>4975 OAK</t>
  </si>
  <si>
    <t>020-012-000-0900-00</t>
  </si>
  <si>
    <t>3460 WALTAN</t>
  </si>
  <si>
    <t>020-012-000-1100-00</t>
  </si>
  <si>
    <t>4845 SHERIDAN</t>
  </si>
  <si>
    <t>020-012-000-1700-01</t>
  </si>
  <si>
    <t>3030 WALTAN</t>
  </si>
  <si>
    <t>LC</t>
  </si>
  <si>
    <t>08-ESTATE</t>
  </si>
  <si>
    <t>020-013-000-1200-00</t>
  </si>
  <si>
    <t>5240 WASHBURN</t>
  </si>
  <si>
    <t>09-FAMILY</t>
  </si>
  <si>
    <t>020-014-000-0160-01</t>
  </si>
  <si>
    <t>5330 SHERIDAN</t>
  </si>
  <si>
    <t>020-014-000-1500-00</t>
  </si>
  <si>
    <t>3754 SAGINAW RD</t>
  </si>
  <si>
    <t>020-014-000-2020-00</t>
  </si>
  <si>
    <t>5869 OAK</t>
  </si>
  <si>
    <t>020-014-000-4400-00</t>
  </si>
  <si>
    <t>6020 SHERIDAN</t>
  </si>
  <si>
    <t>020-015-000-3300-00</t>
  </si>
  <si>
    <t>5495 CAINE</t>
  </si>
  <si>
    <t>020-015-000-3900-02</t>
  </si>
  <si>
    <t>4427 SAGINAW</t>
  </si>
  <si>
    <t>020-015-000-4800-00</t>
  </si>
  <si>
    <t>5670 OAK</t>
  </si>
  <si>
    <t>020-015-000-4920-00</t>
  </si>
  <si>
    <t>4162 SAGINAW</t>
  </si>
  <si>
    <t>020-016-000-1600-00</t>
  </si>
  <si>
    <t>4640 SAGINAW</t>
  </si>
  <si>
    <t>BI-LEVEL</t>
  </si>
  <si>
    <t>020-016-000-1700-00</t>
  </si>
  <si>
    <t>020-016-000-3400-00</t>
  </si>
  <si>
    <t>4539 SAGINAW</t>
  </si>
  <si>
    <t>020-016-000-3750-01</t>
  </si>
  <si>
    <t>4910 SAGINAW</t>
  </si>
  <si>
    <t>020-016-000-5150-00</t>
  </si>
  <si>
    <t>5510 CAINE</t>
  </si>
  <si>
    <t>020-016-000-5350-00</t>
  </si>
  <si>
    <t>4720 RUPPRECHT</t>
  </si>
  <si>
    <t>020-017-000-2600-05</t>
  </si>
  <si>
    <t>5466 RUPPRECHT</t>
  </si>
  <si>
    <t>020-017-000-2800-01</t>
  </si>
  <si>
    <t>5600 HESS RD</t>
  </si>
  <si>
    <t>020-018-000-3200-01</t>
  </si>
  <si>
    <t>5877 VASSAR</t>
  </si>
  <si>
    <t>020-018-000-3515-09</t>
  </si>
  <si>
    <t>703 STATE</t>
  </si>
  <si>
    <t>1.25 STORY</t>
  </si>
  <si>
    <t>020-019-000-0600-00</t>
  </si>
  <si>
    <t>5829 RUPPRECHT</t>
  </si>
  <si>
    <t>020-019-000-1780-00</t>
  </si>
  <si>
    <t>6320 STATE</t>
  </si>
  <si>
    <t>020-021-000-1200-00</t>
  </si>
  <si>
    <t>4696 HANES</t>
  </si>
  <si>
    <t>020-021-000-1700-00</t>
  </si>
  <si>
    <t>4520 HANES</t>
  </si>
  <si>
    <t>020-022-000-0100-02</t>
  </si>
  <si>
    <t>6188 OAK RD</t>
  </si>
  <si>
    <t>020-022-000-1100-08</t>
  </si>
  <si>
    <t>6345 CAINE</t>
  </si>
  <si>
    <t>020-023-000-3900-00</t>
  </si>
  <si>
    <t>3960 HANES</t>
  </si>
  <si>
    <t>020-023-000-5100-00</t>
  </si>
  <si>
    <t>3682 HANES</t>
  </si>
  <si>
    <t>020-026-500-0200-00</t>
  </si>
  <si>
    <t>3966 BROWN</t>
  </si>
  <si>
    <t>020-027-000-0700-15</t>
  </si>
  <si>
    <t>6989 MAPLE GROVE</t>
  </si>
  <si>
    <t>020-027-000-0700-31</t>
  </si>
  <si>
    <t>6815 NATURES NEST</t>
  </si>
  <si>
    <t>020-027-000-1700-00</t>
  </si>
  <si>
    <t>4122 BROWN RD</t>
  </si>
  <si>
    <t>020-029-000-0100-01</t>
  </si>
  <si>
    <t>6534 HESS</t>
  </si>
  <si>
    <t>020-030-000-0200-00</t>
  </si>
  <si>
    <t>5651 HANES</t>
  </si>
  <si>
    <t>020-030-000-5300-00</t>
  </si>
  <si>
    <t>5677 FREEWALD</t>
  </si>
  <si>
    <t>020-030-000-6710-00</t>
  </si>
  <si>
    <t>5954 HASCO</t>
  </si>
  <si>
    <t>020-030-000-6800-00</t>
  </si>
  <si>
    <t>6709 VASSAR</t>
  </si>
  <si>
    <t>2.0 STORY</t>
  </si>
  <si>
    <t>020-030-000-9000-00</t>
  </si>
  <si>
    <t>6755 STATE</t>
  </si>
  <si>
    <t>020-031-000-2250-00</t>
  </si>
  <si>
    <t>7335 VASSAR</t>
  </si>
  <si>
    <t>SD</t>
  </si>
  <si>
    <t>10-FORECLOSURE</t>
  </si>
  <si>
    <t>020-031-700-1400-00</t>
  </si>
  <si>
    <t>7432 IRISH</t>
  </si>
  <si>
    <t>020-032-000-1000-03</t>
  </si>
  <si>
    <t>5343 BROWN</t>
  </si>
  <si>
    <t>020-032-000-1075-00</t>
  </si>
  <si>
    <t>5315 BROWN</t>
  </si>
  <si>
    <t>020-032-000-2600-04</t>
  </si>
  <si>
    <t>5354 SWAFFER</t>
  </si>
  <si>
    <t>020-032-000-2900-10</t>
  </si>
  <si>
    <t>7325 STATE</t>
  </si>
  <si>
    <t>020-033-000-0960-00</t>
  </si>
  <si>
    <t>7080 DOWN CREEK</t>
  </si>
  <si>
    <t>020-033-000-1700-00</t>
  </si>
  <si>
    <t>7214 CAINE</t>
  </si>
  <si>
    <t>020-033-000-1900-00</t>
  </si>
  <si>
    <t>4529 BROWN</t>
  </si>
  <si>
    <t>020-033-000-2200-02</t>
  </si>
  <si>
    <t>7311 HESS</t>
  </si>
  <si>
    <t>020-033-000-2900-00</t>
  </si>
  <si>
    <t>4743 BROWN</t>
  </si>
  <si>
    <t>020-033-000-5700-01</t>
  </si>
  <si>
    <t>4650 SWAFFER</t>
  </si>
  <si>
    <t>020-034-000-1650-00</t>
  </si>
  <si>
    <t>7332 OAK</t>
  </si>
  <si>
    <t>020-035-000-1200-02</t>
  </si>
  <si>
    <t>3841 BROWN</t>
  </si>
  <si>
    <t>020-035-000-1900-00</t>
  </si>
  <si>
    <t>7035 OAK</t>
  </si>
  <si>
    <t>020-035-000-3200-00</t>
  </si>
  <si>
    <t>3540 SWAFFER</t>
  </si>
  <si>
    <t>020-036-000-1000-00</t>
  </si>
  <si>
    <t>7149 SHERIDAN</t>
  </si>
  <si>
    <t>020-036-000-1515-00</t>
  </si>
  <si>
    <t>3370 SWAFFER</t>
  </si>
  <si>
    <t>020-036-000-1800-00</t>
  </si>
  <si>
    <t>7279 SHERIDAN</t>
  </si>
  <si>
    <t>Totals:</t>
  </si>
  <si>
    <t>Sale. Ratio =&gt;</t>
  </si>
  <si>
    <t>E.C.F. =&gt;</t>
  </si>
  <si>
    <t>Std. Deviation=&gt;</t>
  </si>
  <si>
    <t>Std. Dev. =&gt;</t>
  </si>
  <si>
    <t>Ave. E.C.F. =&gt;</t>
  </si>
  <si>
    <t>Ave. Variance=&gt;</t>
  </si>
  <si>
    <t>Coefficient of Var=&gt;</t>
  </si>
  <si>
    <t xml:space="preserve">Outliers </t>
  </si>
  <si>
    <t>Comments</t>
  </si>
  <si>
    <t>Vassar Sale</t>
  </si>
  <si>
    <t>021-001-000-1200-03</t>
  </si>
  <si>
    <t>7309 FOSTORIA RD</t>
  </si>
  <si>
    <t>03-ARM'S LENGTH</t>
  </si>
  <si>
    <t>WT-RS</t>
  </si>
  <si>
    <t>RANCH</t>
  </si>
  <si>
    <t xml:space="preserve">WATERTOWN RESIDENTIAL </t>
  </si>
  <si>
    <t xml:space="preserve">Watertown Sale </t>
  </si>
  <si>
    <t>021-013-000-0100-07</t>
  </si>
  <si>
    <t>8913 WILLITS RD</t>
  </si>
  <si>
    <t>021-020-000-1300-00</t>
  </si>
  <si>
    <t>2486 BARNES RD</t>
  </si>
  <si>
    <t>1.5 STORY</t>
  </si>
  <si>
    <t>021-025-000-1500-00</t>
  </si>
  <si>
    <t>9145 FOSTORIA RD</t>
  </si>
  <si>
    <t>021-025-000-2550-00</t>
  </si>
  <si>
    <t>352 GOODRICH RD</t>
  </si>
  <si>
    <t>MODULAR RANCH</t>
  </si>
  <si>
    <t>021-025-000-3200-00</t>
  </si>
  <si>
    <t>7653 WILLITS RD</t>
  </si>
  <si>
    <t>021-027-000-0300-00</t>
  </si>
  <si>
    <t>9200 EDWARD RD</t>
  </si>
  <si>
    <t>2 STORY</t>
  </si>
  <si>
    <t>021-032-000-2500-01</t>
  </si>
  <si>
    <t>9642 NORTH LAKE RD</t>
  </si>
  <si>
    <t>021-032-000-2800-00</t>
  </si>
  <si>
    <t>9702 NORTH LAKE RD</t>
  </si>
  <si>
    <t>021-033-000-3650-00</t>
  </si>
  <si>
    <t>4542 CASTLE RD</t>
  </si>
  <si>
    <t>021-034-000-0700-04</t>
  </si>
  <si>
    <t>9701 CENTER RD</t>
  </si>
  <si>
    <t>020-026-000-2600-09</t>
  </si>
  <si>
    <t>6971 TWIN CREEK</t>
  </si>
  <si>
    <t>405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</si>
</sst>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164" formatCode="#0.00_);[Red]\(#0.00\)"/>
    <numFmt numFmtId="165" formatCode="mm/dd/yy"/>
    <numFmt numFmtId="166" formatCode="#0.000_);[Red]\(#0.000\)"/>
    <numFmt numFmtId="167" formatCode="&quot;$&quot;#0.00_);[Red]\(&quot;$&quot;#0.00\)"/>
    <numFmt numFmtId="168" formatCode="#0.0000_);[Red]\(#0.0000\)"/>
  </numFmts>
  <fonts count="3" x14ac:knownFonts="1">
    <font>
      <sz val="11"/>
      <color theme="1"/>
      <name val="Aptos Narrow"/>
      <family val="2"/>
      <scheme val="minor"/>
    </font>
    <font>
      <b/>
      <sz val="11"/>
      <color rgb="FFFFFFFF"/>
      <name val="Aptos Narrow"/>
      <family val="2"/>
      <scheme val="minor"/>
    </font>
    <font>
      <b/>
      <sz val="11"/>
      <color rgb="FF00000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2" fillId="3" borderId="1" xfId="0" applyFont="1" applyFill="1" applyBorder="1"/>
    <xf numFmtId="0" fontId="2" fillId="3" borderId="0" xfId="0" applyFont="1" applyFill="1"/>
    <xf numFmtId="0" fontId="2" fillId="3" borderId="2" xfId="0" applyFont="1" applyFill="1" applyBorder="1"/>
    <xf numFmtId="6" fontId="1" fillId="2" borderId="0" xfId="0" applyNumberFormat="1" applyFont="1" applyFill="1" applyAlignment="1">
      <alignment horizontal="center"/>
    </xf>
    <xf numFmtId="6" fontId="0" fillId="0" borderId="0" xfId="0" applyNumberFormat="1"/>
    <xf numFmtId="6" fontId="2" fillId="3" borderId="1" xfId="0" applyNumberFormat="1" applyFont="1" applyFill="1" applyBorder="1"/>
    <xf numFmtId="6" fontId="2" fillId="3" borderId="0" xfId="0" applyNumberFormat="1" applyFont="1" applyFill="1"/>
    <xf numFmtId="6" fontId="2" fillId="3" borderId="2" xfId="0" applyNumberFormat="1" applyFont="1" applyFill="1" applyBorder="1"/>
    <xf numFmtId="164" fontId="1" fillId="2" borderId="0" xfId="0" applyNumberFormat="1" applyFont="1" applyFill="1" applyAlignment="1">
      <alignment horizontal="center"/>
    </xf>
    <xf numFmtId="164" fontId="0" fillId="0" borderId="0" xfId="0" applyNumberFormat="1"/>
    <xf numFmtId="164" fontId="2" fillId="3" borderId="1" xfId="0" applyNumberFormat="1" applyFont="1" applyFill="1" applyBorder="1"/>
    <xf numFmtId="164" fontId="2" fillId="3" borderId="0" xfId="0" applyNumberFormat="1" applyFont="1" applyFill="1"/>
    <xf numFmtId="164" fontId="2" fillId="3" borderId="2" xfId="0" applyNumberFormat="1" applyFont="1" applyFill="1" applyBorder="1"/>
    <xf numFmtId="165" fontId="1" fillId="2" borderId="0" xfId="0" applyNumberFormat="1" applyFont="1" applyFill="1" applyAlignment="1">
      <alignment horizontal="center"/>
    </xf>
    <xf numFmtId="165" fontId="0" fillId="0" borderId="0" xfId="0" applyNumberFormat="1"/>
    <xf numFmtId="165" fontId="2" fillId="3" borderId="1" xfId="0" applyNumberFormat="1" applyFont="1" applyFill="1" applyBorder="1"/>
    <xf numFmtId="165" fontId="2" fillId="3" borderId="0" xfId="0" applyNumberFormat="1" applyFont="1" applyFill="1"/>
    <xf numFmtId="165" fontId="2" fillId="3" borderId="2" xfId="0" applyNumberFormat="1" applyFont="1" applyFill="1" applyBorder="1"/>
    <xf numFmtId="166" fontId="1" fillId="2" borderId="0" xfId="0" applyNumberFormat="1" applyFont="1" applyFill="1" applyAlignment="1">
      <alignment horizontal="center"/>
    </xf>
    <xf numFmtId="166" fontId="0" fillId="0" borderId="0" xfId="0" applyNumberFormat="1"/>
    <xf numFmtId="166" fontId="2" fillId="3" borderId="1" xfId="0" applyNumberFormat="1" applyFont="1" applyFill="1" applyBorder="1"/>
    <xf numFmtId="166" fontId="2" fillId="3" borderId="2" xfId="0" applyNumberFormat="1" applyFont="1" applyFill="1" applyBorder="1"/>
    <xf numFmtId="38" fontId="1" fillId="2" borderId="0" xfId="0" applyNumberFormat="1" applyFont="1" applyFill="1" applyAlignment="1">
      <alignment horizontal="center"/>
    </xf>
    <xf numFmtId="38" fontId="0" fillId="0" borderId="0" xfId="0" applyNumberFormat="1"/>
    <xf numFmtId="38" fontId="2" fillId="3" borderId="1" xfId="0" applyNumberFormat="1" applyFont="1" applyFill="1" applyBorder="1"/>
    <xf numFmtId="38" fontId="2" fillId="3" borderId="0" xfId="0" applyNumberFormat="1" applyFont="1" applyFill="1"/>
    <xf numFmtId="38" fontId="2" fillId="3" borderId="2" xfId="0" applyNumberFormat="1" applyFont="1" applyFill="1" applyBorder="1"/>
    <xf numFmtId="167" fontId="1" fillId="2" borderId="0" xfId="0" applyNumberFormat="1" applyFont="1" applyFill="1" applyAlignment="1">
      <alignment horizontal="center"/>
    </xf>
    <xf numFmtId="167" fontId="0" fillId="0" borderId="0" xfId="0" applyNumberFormat="1"/>
    <xf numFmtId="167" fontId="2" fillId="3" borderId="1" xfId="0" applyNumberFormat="1" applyFont="1" applyFill="1" applyBorder="1"/>
    <xf numFmtId="167" fontId="2" fillId="3" borderId="0" xfId="0" applyNumberFormat="1" applyFont="1" applyFill="1"/>
    <xf numFmtId="167" fontId="2" fillId="3" borderId="2" xfId="0" applyNumberFormat="1" applyFont="1" applyFill="1" applyBorder="1"/>
    <xf numFmtId="49" fontId="1" fillId="2" borderId="0" xfId="0" applyNumberFormat="1" applyFont="1" applyFill="1" applyAlignment="1">
      <alignment horizontal="right"/>
    </xf>
    <xf numFmtId="49" fontId="0" fillId="0" borderId="0" xfId="0" quotePrefix="1" applyNumberFormat="1" applyAlignment="1">
      <alignment horizontal="right"/>
    </xf>
    <xf numFmtId="49" fontId="2" fillId="3" borderId="1" xfId="0" applyNumberFormat="1" applyFont="1" applyFill="1" applyBorder="1" applyAlignment="1">
      <alignment horizontal="right"/>
    </xf>
    <xf numFmtId="49" fontId="2" fillId="3" borderId="0" xfId="0" applyNumberFormat="1" applyFont="1" applyFill="1" applyAlignment="1">
      <alignment horizontal="right"/>
    </xf>
    <xf numFmtId="49" fontId="0" fillId="0" borderId="0" xfId="0" applyNumberFormat="1" applyAlignment="1">
      <alignment horizontal="right"/>
    </xf>
    <xf numFmtId="168" fontId="1" fillId="2" borderId="0" xfId="0" applyNumberFormat="1" applyFont="1" applyFill="1" applyAlignment="1">
      <alignment horizontal="center"/>
    </xf>
    <xf numFmtId="168" fontId="0" fillId="0" borderId="0" xfId="0" applyNumberFormat="1"/>
    <xf numFmtId="168" fontId="2" fillId="3" borderId="1" xfId="0" applyNumberFormat="1" applyFont="1" applyFill="1" applyBorder="1"/>
    <xf numFmtId="168" fontId="2" fillId="3" borderId="0" xfId="0" applyNumberFormat="1" applyFont="1" applyFill="1"/>
    <xf numFmtId="168" fontId="2" fillId="3" borderId="2" xfId="0" applyNumberFormat="1" applyFont="1" applyFill="1" applyBorder="1"/>
    <xf numFmtId="168" fontId="2" fillId="3" borderId="2" xfId="0" applyNumberFormat="1" applyFont="1" applyFill="1" applyBorder="1" applyAlignment="1">
      <alignment horizontal="right"/>
    </xf>
    <xf numFmtId="166" fontId="2" fillId="4" borderId="0" xfId="0" applyNumberFormat="1" applyFont="1" applyFill="1"/>
  </cellXfs>
  <cellStyles count="1">
    <cellStyle name="Normal" xfId="0" builtinId="0"/>
  </cellStyles>
  <dxfs count="6">
    <dxf>
      <fill>
        <patternFill>
          <bgColor rgb="FFFFFFFF"/>
        </patternFill>
      </fill>
    </dxf>
    <dxf>
      <fill>
        <patternFill>
          <bgColor rgb="FFA7E4CD"/>
        </patternFill>
      </fill>
    </dxf>
    <dxf>
      <fill>
        <patternFill>
          <bgColor rgb="FFFFFFFF"/>
        </patternFill>
      </fill>
    </dxf>
    <dxf>
      <fill>
        <patternFill>
          <bgColor rgb="FFA7E4CD"/>
        </patternFill>
      </fill>
    </dxf>
    <dxf>
      <fill>
        <patternFill>
          <bgColor rgb="FFFFFFFF"/>
        </patternFill>
      </fill>
    </dxf>
    <dxf>
      <fill>
        <patternFill>
          <bgColor rgb="FFA7E4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A0E046-6967-4660-9632-7F4AA48822DE}">
  <dimension ref="A1:AW90"/>
  <sheetViews>
    <sheetView tabSelected="1" workbookViewId="0">
      <selection activeCell="N76" sqref="N76"/>
    </sheetView>
  </sheetViews>
  <sheetFormatPr defaultRowHeight="15" x14ac:dyDescent="0.25"/>
  <cols>
    <col min="1" max="1" width="23.5703125" customWidth="1"/>
    <col min="2" max="2" width="19.42578125" customWidth="1"/>
    <col min="3" max="3" width="12.7109375" style="17" customWidth="1"/>
    <col min="4" max="4" width="14.85546875" style="7" customWidth="1"/>
    <col min="5" max="5" width="8.7109375" customWidth="1"/>
    <col min="6" max="6" width="18.42578125" customWidth="1"/>
    <col min="7" max="7" width="11.5703125" style="7" customWidth="1"/>
    <col min="8" max="8" width="14.28515625" style="7" customWidth="1"/>
    <col min="9" max="9" width="13.7109375" style="12" customWidth="1"/>
    <col min="10" max="10" width="14.42578125" style="7" customWidth="1"/>
    <col min="11" max="11" width="13.140625" style="7" customWidth="1"/>
    <col min="12" max="12" width="16.5703125" style="7" customWidth="1"/>
    <col min="13" max="13" width="16.7109375" style="7" customWidth="1"/>
    <col min="14" max="14" width="10.7109375" style="22" customWidth="1"/>
    <col min="15" max="15" width="15.7109375" style="26" customWidth="1"/>
    <col min="16" max="16" width="15.140625" style="31" customWidth="1"/>
    <col min="17" max="17" width="13.7109375" style="39" customWidth="1"/>
    <col min="18" max="18" width="21.7109375" style="41" customWidth="1"/>
    <col min="19" max="19" width="19.7109375" customWidth="1"/>
    <col min="20" max="20" width="15.7109375" style="7" customWidth="1"/>
    <col min="21" max="21" width="40.7109375" customWidth="1"/>
    <col min="22" max="22" width="20.7109375" customWidth="1"/>
    <col min="23" max="23" width="19.7109375" customWidth="1"/>
    <col min="24" max="24" width="20.7109375" customWidth="1"/>
  </cols>
  <sheetData>
    <row r="1" spans="1:49" x14ac:dyDescent="0.25">
      <c r="A1" s="1" t="s">
        <v>0</v>
      </c>
      <c r="B1" s="1" t="s">
        <v>1</v>
      </c>
      <c r="C1" s="16" t="s">
        <v>2</v>
      </c>
      <c r="D1" s="6" t="s">
        <v>3</v>
      </c>
      <c r="E1" s="1" t="s">
        <v>4</v>
      </c>
      <c r="F1" s="1" t="s">
        <v>5</v>
      </c>
      <c r="G1" s="6" t="s">
        <v>6</v>
      </c>
      <c r="H1" s="6" t="s">
        <v>7</v>
      </c>
      <c r="I1" s="11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21" t="s">
        <v>13</v>
      </c>
      <c r="O1" s="25" t="s">
        <v>14</v>
      </c>
      <c r="P1" s="30" t="s">
        <v>15</v>
      </c>
      <c r="Q1" s="35" t="s">
        <v>16</v>
      </c>
      <c r="R1" s="40" t="s">
        <v>17</v>
      </c>
      <c r="S1" s="1" t="s">
        <v>18</v>
      </c>
      <c r="T1" s="6" t="s">
        <v>19</v>
      </c>
      <c r="U1" s="1" t="s">
        <v>20</v>
      </c>
      <c r="V1" s="1" t="s">
        <v>21</v>
      </c>
      <c r="W1" s="1" t="s">
        <v>22</v>
      </c>
      <c r="X1" s="1" t="s">
        <v>188</v>
      </c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</row>
    <row r="2" spans="1:49" x14ac:dyDescent="0.25">
      <c r="A2" t="s">
        <v>23</v>
      </c>
      <c r="B2" t="s">
        <v>24</v>
      </c>
      <c r="C2" s="17">
        <v>44763</v>
      </c>
      <c r="D2" s="7">
        <v>80000</v>
      </c>
      <c r="E2" t="s">
        <v>25</v>
      </c>
      <c r="F2" t="s">
        <v>26</v>
      </c>
      <c r="G2" s="7">
        <v>80000</v>
      </c>
      <c r="H2" s="7">
        <v>29500</v>
      </c>
      <c r="I2" s="12">
        <f t="shared" ref="I2:I33" si="0">H2/G2*100</f>
        <v>36.875</v>
      </c>
      <c r="J2" s="7">
        <v>73520</v>
      </c>
      <c r="K2" s="7">
        <v>39780</v>
      </c>
      <c r="L2" s="7">
        <f t="shared" ref="L2:L33" si="1">G2-K2</f>
        <v>40220</v>
      </c>
      <c r="M2" s="7">
        <v>32981.42578125</v>
      </c>
      <c r="N2" s="22">
        <f t="shared" ref="N2:N33" si="2">L2/M2</f>
        <v>1.2194742661145093</v>
      </c>
      <c r="O2" s="26">
        <v>924</v>
      </c>
      <c r="P2" s="31">
        <f t="shared" ref="P2:P33" si="3">L2/O2</f>
        <v>43.528138528138527</v>
      </c>
      <c r="Q2" s="36" t="s">
        <v>27</v>
      </c>
      <c r="R2" s="41">
        <f>ABS(N77-N2)*100</f>
        <v>14.011830645650548</v>
      </c>
      <c r="S2" t="s">
        <v>28</v>
      </c>
      <c r="T2" s="7">
        <v>39780</v>
      </c>
      <c r="V2" t="s">
        <v>29</v>
      </c>
      <c r="W2">
        <v>401</v>
      </c>
      <c r="X2" t="s">
        <v>189</v>
      </c>
      <c r="AN2" s="2"/>
      <c r="AP2" s="2"/>
    </row>
    <row r="3" spans="1:49" x14ac:dyDescent="0.25">
      <c r="A3" t="s">
        <v>30</v>
      </c>
      <c r="B3" t="s">
        <v>31</v>
      </c>
      <c r="C3" s="17">
        <v>45044</v>
      </c>
      <c r="D3" s="7">
        <v>117000</v>
      </c>
      <c r="E3" t="s">
        <v>32</v>
      </c>
      <c r="F3" t="s">
        <v>26</v>
      </c>
      <c r="G3" s="7">
        <v>117000</v>
      </c>
      <c r="H3" s="7">
        <v>47600</v>
      </c>
      <c r="I3" s="12">
        <f t="shared" si="0"/>
        <v>40.683760683760681</v>
      </c>
      <c r="J3" s="7">
        <v>139893</v>
      </c>
      <c r="K3" s="7">
        <v>20093</v>
      </c>
      <c r="L3" s="7">
        <f t="shared" si="1"/>
        <v>96907</v>
      </c>
      <c r="M3" s="7">
        <v>117106.546875</v>
      </c>
      <c r="N3" s="22">
        <f t="shared" si="2"/>
        <v>0.82751137819338938</v>
      </c>
      <c r="O3" s="26">
        <v>920</v>
      </c>
      <c r="P3" s="31">
        <f t="shared" si="3"/>
        <v>105.33369565217392</v>
      </c>
      <c r="Q3" s="36" t="s">
        <v>27</v>
      </c>
      <c r="R3" s="41">
        <f>ABS(N77-N3)*100</f>
        <v>25.184458146461441</v>
      </c>
      <c r="S3" t="s">
        <v>33</v>
      </c>
      <c r="T3" s="7">
        <v>20093</v>
      </c>
      <c r="V3" t="s">
        <v>29</v>
      </c>
      <c r="W3">
        <v>401</v>
      </c>
      <c r="X3" t="s">
        <v>189</v>
      </c>
    </row>
    <row r="4" spans="1:49" x14ac:dyDescent="0.25">
      <c r="A4" t="s">
        <v>36</v>
      </c>
      <c r="B4" t="s">
        <v>37</v>
      </c>
      <c r="C4" s="17">
        <v>44726</v>
      </c>
      <c r="D4" s="7">
        <v>390000</v>
      </c>
      <c r="E4" t="s">
        <v>25</v>
      </c>
      <c r="F4" t="s">
        <v>26</v>
      </c>
      <c r="G4" s="7">
        <v>390000</v>
      </c>
      <c r="H4" s="7">
        <v>152200</v>
      </c>
      <c r="I4" s="12">
        <f t="shared" si="0"/>
        <v>39.025641025641029</v>
      </c>
      <c r="J4" s="7">
        <v>346848</v>
      </c>
      <c r="K4" s="7">
        <v>117055</v>
      </c>
      <c r="L4" s="7">
        <f t="shared" si="1"/>
        <v>272945</v>
      </c>
      <c r="M4" s="7">
        <v>224626.59375</v>
      </c>
      <c r="N4" s="22">
        <f t="shared" si="2"/>
        <v>1.2151054576546549</v>
      </c>
      <c r="O4" s="26">
        <v>2274</v>
      </c>
      <c r="P4" s="31">
        <f t="shared" si="3"/>
        <v>120.02858399296395</v>
      </c>
      <c r="Q4" s="36" t="s">
        <v>27</v>
      </c>
      <c r="R4" s="41">
        <f>ABS(N77-N4)*100</f>
        <v>13.574949799665115</v>
      </c>
      <c r="S4" t="s">
        <v>38</v>
      </c>
      <c r="T4" s="7">
        <v>75368</v>
      </c>
      <c r="V4" t="s">
        <v>29</v>
      </c>
      <c r="W4">
        <v>401</v>
      </c>
      <c r="X4" t="s">
        <v>189</v>
      </c>
    </row>
    <row r="5" spans="1:49" x14ac:dyDescent="0.25">
      <c r="A5" t="s">
        <v>39</v>
      </c>
      <c r="B5" t="s">
        <v>40</v>
      </c>
      <c r="C5" s="17">
        <v>45191</v>
      </c>
      <c r="D5" s="7">
        <v>159000</v>
      </c>
      <c r="E5" t="s">
        <v>32</v>
      </c>
      <c r="F5" t="s">
        <v>26</v>
      </c>
      <c r="G5" s="7">
        <v>159000</v>
      </c>
      <c r="H5" s="7">
        <v>72800</v>
      </c>
      <c r="I5" s="12">
        <f t="shared" si="0"/>
        <v>45.786163522012579</v>
      </c>
      <c r="J5" s="7">
        <v>215785</v>
      </c>
      <c r="K5" s="7">
        <v>23958</v>
      </c>
      <c r="L5" s="7">
        <f t="shared" si="1"/>
        <v>135042</v>
      </c>
      <c r="M5" s="7">
        <v>187514.171875</v>
      </c>
      <c r="N5" s="22">
        <f t="shared" si="2"/>
        <v>0.72016956718354708</v>
      </c>
      <c r="O5" s="26">
        <v>1404</v>
      </c>
      <c r="P5" s="31">
        <f t="shared" si="3"/>
        <v>96.183760683760681</v>
      </c>
      <c r="Q5" s="36" t="s">
        <v>27</v>
      </c>
      <c r="R5" s="41">
        <f>ABS(N77-N5)*100</f>
        <v>35.918639247445668</v>
      </c>
      <c r="S5" t="s">
        <v>41</v>
      </c>
      <c r="T5" s="7">
        <v>23958</v>
      </c>
      <c r="V5" t="s">
        <v>29</v>
      </c>
      <c r="W5">
        <v>401</v>
      </c>
      <c r="X5" t="s">
        <v>189</v>
      </c>
    </row>
    <row r="6" spans="1:49" x14ac:dyDescent="0.25">
      <c r="A6" t="s">
        <v>42</v>
      </c>
      <c r="B6" t="s">
        <v>43</v>
      </c>
      <c r="C6" s="17">
        <v>44721</v>
      </c>
      <c r="D6" s="7">
        <v>380000</v>
      </c>
      <c r="E6" t="s">
        <v>25</v>
      </c>
      <c r="F6" t="s">
        <v>26</v>
      </c>
      <c r="G6" s="7">
        <v>380000</v>
      </c>
      <c r="H6" s="7">
        <v>158200</v>
      </c>
      <c r="I6" s="12">
        <f t="shared" si="0"/>
        <v>41.631578947368418</v>
      </c>
      <c r="J6" s="7">
        <v>398213</v>
      </c>
      <c r="K6" s="7">
        <v>91924</v>
      </c>
      <c r="L6" s="7">
        <f t="shared" si="1"/>
        <v>288076</v>
      </c>
      <c r="M6" s="7">
        <v>299402.75</v>
      </c>
      <c r="N6" s="22">
        <f t="shared" si="2"/>
        <v>0.96216885115450679</v>
      </c>
      <c r="O6" s="26">
        <v>1908</v>
      </c>
      <c r="P6" s="31">
        <f t="shared" si="3"/>
        <v>150.9832285115304</v>
      </c>
      <c r="Q6" s="36" t="s">
        <v>27</v>
      </c>
      <c r="R6" s="41">
        <f>ABS(N77-N6)*100</f>
        <v>11.718710850349702</v>
      </c>
      <c r="S6" t="s">
        <v>35</v>
      </c>
      <c r="T6" s="7">
        <v>68516</v>
      </c>
      <c r="V6" t="s">
        <v>29</v>
      </c>
      <c r="W6">
        <v>401</v>
      </c>
      <c r="X6" t="s">
        <v>189</v>
      </c>
    </row>
    <row r="7" spans="1:49" x14ac:dyDescent="0.25">
      <c r="A7" t="s">
        <v>44</v>
      </c>
      <c r="B7" t="s">
        <v>45</v>
      </c>
      <c r="C7" s="17">
        <v>45229</v>
      </c>
      <c r="D7" s="7">
        <v>220000</v>
      </c>
      <c r="E7" t="s">
        <v>32</v>
      </c>
      <c r="F7" t="s">
        <v>26</v>
      </c>
      <c r="G7" s="7">
        <v>220000</v>
      </c>
      <c r="H7" s="7">
        <v>98400</v>
      </c>
      <c r="I7" s="12">
        <f t="shared" si="0"/>
        <v>44.727272727272727</v>
      </c>
      <c r="J7" s="7">
        <v>207683</v>
      </c>
      <c r="K7" s="7">
        <v>22658</v>
      </c>
      <c r="L7" s="7">
        <f t="shared" si="1"/>
        <v>197342</v>
      </c>
      <c r="M7" s="7">
        <v>180865.109375</v>
      </c>
      <c r="N7" s="22">
        <f t="shared" si="2"/>
        <v>1.0911004376794273</v>
      </c>
      <c r="O7" s="26">
        <v>1590</v>
      </c>
      <c r="P7" s="31">
        <f t="shared" si="3"/>
        <v>124.11446540880503</v>
      </c>
      <c r="Q7" s="36" t="s">
        <v>27</v>
      </c>
      <c r="R7" s="41">
        <f>ABS(N77-N7)*100</f>
        <v>1.1744478021423532</v>
      </c>
      <c r="S7" t="s">
        <v>46</v>
      </c>
      <c r="T7" s="7">
        <v>22658</v>
      </c>
      <c r="V7" t="s">
        <v>29</v>
      </c>
      <c r="W7">
        <v>401</v>
      </c>
      <c r="X7" t="s">
        <v>189</v>
      </c>
    </row>
    <row r="8" spans="1:49" x14ac:dyDescent="0.25">
      <c r="A8" t="s">
        <v>47</v>
      </c>
      <c r="B8" t="s">
        <v>48</v>
      </c>
      <c r="C8" s="17">
        <v>44721</v>
      </c>
      <c r="D8" s="7">
        <v>248000</v>
      </c>
      <c r="E8" t="s">
        <v>25</v>
      </c>
      <c r="F8" t="s">
        <v>26</v>
      </c>
      <c r="G8" s="7">
        <v>248000</v>
      </c>
      <c r="H8" s="7">
        <v>119300</v>
      </c>
      <c r="I8" s="12">
        <f t="shared" si="0"/>
        <v>48.104838709677416</v>
      </c>
      <c r="J8" s="7">
        <v>320969</v>
      </c>
      <c r="K8" s="7">
        <v>49453</v>
      </c>
      <c r="L8" s="7">
        <f t="shared" si="1"/>
        <v>198547</v>
      </c>
      <c r="M8" s="7">
        <v>265411.53125</v>
      </c>
      <c r="N8" s="22">
        <f t="shared" si="2"/>
        <v>0.74807224488291713</v>
      </c>
      <c r="O8" s="26">
        <v>2840</v>
      </c>
      <c r="P8" s="31">
        <f t="shared" si="3"/>
        <v>69.910915492957741</v>
      </c>
      <c r="Q8" s="36" t="s">
        <v>27</v>
      </c>
      <c r="R8" s="41">
        <f>ABS(N77-N8)*100</f>
        <v>33.128371477508665</v>
      </c>
      <c r="S8" t="s">
        <v>49</v>
      </c>
      <c r="T8" s="7">
        <v>29819</v>
      </c>
      <c r="V8" t="s">
        <v>29</v>
      </c>
      <c r="W8">
        <v>401</v>
      </c>
      <c r="X8" t="s">
        <v>189</v>
      </c>
    </row>
    <row r="9" spans="1:49" x14ac:dyDescent="0.25">
      <c r="A9" t="s">
        <v>50</v>
      </c>
      <c r="B9" t="s">
        <v>51</v>
      </c>
      <c r="C9" s="17">
        <v>45362</v>
      </c>
      <c r="D9" s="7">
        <v>170000</v>
      </c>
      <c r="E9" t="s">
        <v>32</v>
      </c>
      <c r="F9" t="s">
        <v>26</v>
      </c>
      <c r="G9" s="7">
        <v>170000</v>
      </c>
      <c r="H9" s="7">
        <v>74400</v>
      </c>
      <c r="I9" s="12">
        <f t="shared" si="0"/>
        <v>43.764705882352942</v>
      </c>
      <c r="J9" s="7">
        <v>158503</v>
      </c>
      <c r="K9" s="7">
        <v>16673</v>
      </c>
      <c r="L9" s="7">
        <f t="shared" si="1"/>
        <v>153327</v>
      </c>
      <c r="M9" s="7">
        <v>138641.25</v>
      </c>
      <c r="N9" s="22">
        <f t="shared" si="2"/>
        <v>1.1059262665332288</v>
      </c>
      <c r="O9" s="26">
        <v>1064</v>
      </c>
      <c r="P9" s="31">
        <f t="shared" si="3"/>
        <v>144.10432330827066</v>
      </c>
      <c r="Q9" s="36" t="s">
        <v>27</v>
      </c>
      <c r="R9" s="41">
        <f>ABS(N77-N9)*100</f>
        <v>2.6570306875224992</v>
      </c>
      <c r="S9" t="s">
        <v>35</v>
      </c>
      <c r="T9" s="7">
        <v>16673</v>
      </c>
      <c r="V9" t="s">
        <v>29</v>
      </c>
      <c r="W9">
        <v>401</v>
      </c>
      <c r="X9" t="s">
        <v>189</v>
      </c>
    </row>
    <row r="10" spans="1:49" x14ac:dyDescent="0.25">
      <c r="A10" t="s">
        <v>52</v>
      </c>
      <c r="B10" t="s">
        <v>53</v>
      </c>
      <c r="C10" s="17">
        <v>45076</v>
      </c>
      <c r="D10" s="7">
        <v>220000</v>
      </c>
      <c r="E10" t="s">
        <v>32</v>
      </c>
      <c r="F10" t="s">
        <v>26</v>
      </c>
      <c r="G10" s="7">
        <v>220000</v>
      </c>
      <c r="H10" s="7">
        <v>79500</v>
      </c>
      <c r="I10" s="12">
        <f t="shared" si="0"/>
        <v>36.13636363636364</v>
      </c>
      <c r="J10" s="7">
        <v>209945</v>
      </c>
      <c r="K10" s="7">
        <v>33668</v>
      </c>
      <c r="L10" s="7">
        <f t="shared" si="1"/>
        <v>186332</v>
      </c>
      <c r="M10" s="7">
        <v>172313.78125</v>
      </c>
      <c r="N10" s="22">
        <f t="shared" si="2"/>
        <v>1.0813528590012298</v>
      </c>
      <c r="O10" s="26">
        <v>1244</v>
      </c>
      <c r="P10" s="31">
        <f t="shared" si="3"/>
        <v>149.78456591639872</v>
      </c>
      <c r="Q10" s="36" t="s">
        <v>27</v>
      </c>
      <c r="R10" s="41">
        <f>ABS(N77-N10)*100</f>
        <v>0.19968993432259996</v>
      </c>
      <c r="S10" t="s">
        <v>35</v>
      </c>
      <c r="T10" s="7">
        <v>29284</v>
      </c>
      <c r="V10" t="s">
        <v>29</v>
      </c>
      <c r="W10">
        <v>401</v>
      </c>
      <c r="X10" t="s">
        <v>189</v>
      </c>
    </row>
    <row r="11" spans="1:49" x14ac:dyDescent="0.25">
      <c r="A11" t="s">
        <v>56</v>
      </c>
      <c r="B11" t="s">
        <v>57</v>
      </c>
      <c r="C11" s="17">
        <v>44683</v>
      </c>
      <c r="D11" s="7">
        <v>255000</v>
      </c>
      <c r="E11" t="s">
        <v>25</v>
      </c>
      <c r="F11" t="s">
        <v>26</v>
      </c>
      <c r="G11" s="7">
        <v>255000</v>
      </c>
      <c r="H11" s="7">
        <v>82900</v>
      </c>
      <c r="I11" s="12">
        <f t="shared" si="0"/>
        <v>32.509803921568626</v>
      </c>
      <c r="J11" s="7">
        <v>244946</v>
      </c>
      <c r="K11" s="7">
        <v>56920</v>
      </c>
      <c r="L11" s="7">
        <f t="shared" si="1"/>
        <v>198080</v>
      </c>
      <c r="M11" s="7">
        <v>183798.625</v>
      </c>
      <c r="N11" s="22">
        <f t="shared" si="2"/>
        <v>1.0777012069595189</v>
      </c>
      <c r="O11" s="26">
        <v>1620</v>
      </c>
      <c r="P11" s="31">
        <f t="shared" si="3"/>
        <v>122.27160493827161</v>
      </c>
      <c r="Q11" s="36" t="s">
        <v>27</v>
      </c>
      <c r="R11" s="41">
        <f>ABS(N77-N11)*100</f>
        <v>0.16547526984849181</v>
      </c>
      <c r="S11" t="s">
        <v>46</v>
      </c>
      <c r="T11" s="7">
        <v>41270</v>
      </c>
      <c r="V11" t="s">
        <v>29</v>
      </c>
      <c r="W11">
        <v>401</v>
      </c>
      <c r="X11" t="s">
        <v>189</v>
      </c>
    </row>
    <row r="12" spans="1:49" x14ac:dyDescent="0.25">
      <c r="A12" t="s">
        <v>56</v>
      </c>
      <c r="B12" t="s">
        <v>57</v>
      </c>
      <c r="C12" s="17">
        <v>45194</v>
      </c>
      <c r="D12" s="7">
        <v>274000</v>
      </c>
      <c r="E12" t="s">
        <v>32</v>
      </c>
      <c r="F12" t="s">
        <v>26</v>
      </c>
      <c r="G12" s="7">
        <v>274000</v>
      </c>
      <c r="H12" s="7">
        <v>116800</v>
      </c>
      <c r="I12" s="12">
        <f t="shared" si="0"/>
        <v>42.627737226277375</v>
      </c>
      <c r="J12" s="7">
        <v>244946</v>
      </c>
      <c r="K12" s="7">
        <v>56920</v>
      </c>
      <c r="L12" s="7">
        <f t="shared" si="1"/>
        <v>217080</v>
      </c>
      <c r="M12" s="7">
        <v>183798.625</v>
      </c>
      <c r="N12" s="22">
        <f t="shared" si="2"/>
        <v>1.1810752120697312</v>
      </c>
      <c r="O12" s="26">
        <v>1620</v>
      </c>
      <c r="P12" s="31">
        <f t="shared" si="3"/>
        <v>134</v>
      </c>
      <c r="Q12" s="36" t="s">
        <v>27</v>
      </c>
      <c r="R12" s="41">
        <f>ABS(N77-N12)*100</f>
        <v>10.17192524117274</v>
      </c>
      <c r="S12" t="s">
        <v>46</v>
      </c>
      <c r="T12" s="7">
        <v>41270</v>
      </c>
      <c r="V12" t="s">
        <v>29</v>
      </c>
      <c r="W12">
        <v>401</v>
      </c>
      <c r="X12" t="s">
        <v>189</v>
      </c>
    </row>
    <row r="13" spans="1:49" x14ac:dyDescent="0.25">
      <c r="A13" t="s">
        <v>58</v>
      </c>
      <c r="B13" t="s">
        <v>59</v>
      </c>
      <c r="C13" s="17">
        <v>44778</v>
      </c>
      <c r="D13" s="7">
        <v>87000</v>
      </c>
      <c r="E13" t="s">
        <v>25</v>
      </c>
      <c r="F13" t="s">
        <v>26</v>
      </c>
      <c r="G13" s="7">
        <v>87000</v>
      </c>
      <c r="H13" s="7">
        <v>30100</v>
      </c>
      <c r="I13" s="12">
        <f t="shared" si="0"/>
        <v>34.597701149425284</v>
      </c>
      <c r="J13" s="7">
        <v>73032</v>
      </c>
      <c r="K13" s="7">
        <v>24752</v>
      </c>
      <c r="L13" s="7">
        <f t="shared" si="1"/>
        <v>62248</v>
      </c>
      <c r="M13" s="7">
        <v>47194.52734375</v>
      </c>
      <c r="N13" s="22">
        <f t="shared" si="2"/>
        <v>1.3189664883516106</v>
      </c>
      <c r="O13" s="26">
        <v>0</v>
      </c>
      <c r="P13" s="31" t="e">
        <f t="shared" si="3"/>
        <v>#DIV/0!</v>
      </c>
      <c r="Q13" s="36" t="s">
        <v>27</v>
      </c>
      <c r="R13" s="41">
        <f>ABS(N77-N13)*100</f>
        <v>23.961052869360678</v>
      </c>
      <c r="S13" t="s">
        <v>35</v>
      </c>
      <c r="T13" s="7">
        <v>20144</v>
      </c>
      <c r="V13" t="s">
        <v>29</v>
      </c>
      <c r="W13">
        <v>401</v>
      </c>
      <c r="X13" t="s">
        <v>189</v>
      </c>
    </row>
    <row r="14" spans="1:49" x14ac:dyDescent="0.25">
      <c r="A14" t="s">
        <v>65</v>
      </c>
      <c r="B14" t="s">
        <v>66</v>
      </c>
      <c r="C14" s="17">
        <v>45089</v>
      </c>
      <c r="D14" s="7">
        <v>55000</v>
      </c>
      <c r="E14" t="s">
        <v>32</v>
      </c>
      <c r="F14" t="s">
        <v>26</v>
      </c>
      <c r="G14" s="7">
        <v>55000</v>
      </c>
      <c r="H14" s="7">
        <v>26400</v>
      </c>
      <c r="I14" s="12">
        <f t="shared" si="0"/>
        <v>48</v>
      </c>
      <c r="J14" s="7">
        <v>61789</v>
      </c>
      <c r="K14" s="7">
        <v>29586</v>
      </c>
      <c r="L14" s="7">
        <f t="shared" si="1"/>
        <v>25414</v>
      </c>
      <c r="M14" s="7">
        <v>31478.982421875</v>
      </c>
      <c r="N14" s="22">
        <f t="shared" si="2"/>
        <v>0.80733232286249523</v>
      </c>
      <c r="O14" s="26">
        <v>924</v>
      </c>
      <c r="P14" s="31">
        <f t="shared" si="3"/>
        <v>27.504329004329005</v>
      </c>
      <c r="Q14" s="36" t="s">
        <v>27</v>
      </c>
      <c r="R14" s="41">
        <f>ABS(N77-N14)*100</f>
        <v>27.202363679550857</v>
      </c>
      <c r="S14" t="s">
        <v>28</v>
      </c>
      <c r="T14" s="7">
        <v>27756</v>
      </c>
      <c r="V14" t="s">
        <v>29</v>
      </c>
      <c r="W14">
        <v>401</v>
      </c>
      <c r="X14" t="s">
        <v>189</v>
      </c>
    </row>
    <row r="15" spans="1:49" x14ac:dyDescent="0.25">
      <c r="A15" t="s">
        <v>65</v>
      </c>
      <c r="B15" t="s">
        <v>66</v>
      </c>
      <c r="C15" s="17">
        <v>45273</v>
      </c>
      <c r="D15" s="7">
        <v>60000</v>
      </c>
      <c r="E15" t="s">
        <v>25</v>
      </c>
      <c r="F15" t="s">
        <v>26</v>
      </c>
      <c r="G15" s="7">
        <v>60000</v>
      </c>
      <c r="H15" s="7">
        <v>26400</v>
      </c>
      <c r="I15" s="12">
        <f t="shared" si="0"/>
        <v>44</v>
      </c>
      <c r="J15" s="7">
        <v>61789</v>
      </c>
      <c r="K15" s="7">
        <v>29586</v>
      </c>
      <c r="L15" s="7">
        <f t="shared" si="1"/>
        <v>30414</v>
      </c>
      <c r="M15" s="7">
        <v>31478.982421875</v>
      </c>
      <c r="N15" s="22">
        <f t="shared" si="2"/>
        <v>0.96616846098764186</v>
      </c>
      <c r="O15" s="26">
        <v>924</v>
      </c>
      <c r="P15" s="31">
        <f t="shared" si="3"/>
        <v>32.915584415584412</v>
      </c>
      <c r="Q15" s="36" t="s">
        <v>27</v>
      </c>
      <c r="R15" s="41">
        <f>ABS(N77-N15)*100</f>
        <v>11.318749867036193</v>
      </c>
      <c r="S15" t="s">
        <v>28</v>
      </c>
      <c r="T15" s="7">
        <v>27756</v>
      </c>
      <c r="V15" t="s">
        <v>29</v>
      </c>
      <c r="W15">
        <v>401</v>
      </c>
      <c r="X15" t="s">
        <v>189</v>
      </c>
    </row>
    <row r="16" spans="1:49" x14ac:dyDescent="0.25">
      <c r="A16" t="s">
        <v>67</v>
      </c>
      <c r="B16" t="s">
        <v>68</v>
      </c>
      <c r="C16" s="17">
        <v>45188</v>
      </c>
      <c r="D16" s="7">
        <v>167000</v>
      </c>
      <c r="E16" t="s">
        <v>32</v>
      </c>
      <c r="F16" t="s">
        <v>26</v>
      </c>
      <c r="G16" s="7">
        <v>167000</v>
      </c>
      <c r="H16" s="7">
        <v>65800</v>
      </c>
      <c r="I16" s="12">
        <f t="shared" si="0"/>
        <v>39.401197604790418</v>
      </c>
      <c r="J16" s="7">
        <v>138379</v>
      </c>
      <c r="K16" s="7">
        <v>19922</v>
      </c>
      <c r="L16" s="7">
        <f t="shared" si="1"/>
        <v>147078</v>
      </c>
      <c r="M16" s="7">
        <v>115793.7421875</v>
      </c>
      <c r="N16" s="22">
        <f t="shared" si="2"/>
        <v>1.2701722668384161</v>
      </c>
      <c r="O16" s="26">
        <v>1488</v>
      </c>
      <c r="P16" s="31">
        <f t="shared" si="3"/>
        <v>98.842741935483872</v>
      </c>
      <c r="Q16" s="36" t="s">
        <v>27</v>
      </c>
      <c r="R16" s="41">
        <f>ABS(N77-N16)*100</f>
        <v>19.081630718041232</v>
      </c>
      <c r="S16" t="s">
        <v>35</v>
      </c>
      <c r="T16" s="7">
        <v>19922</v>
      </c>
      <c r="V16" t="s">
        <v>29</v>
      </c>
      <c r="W16">
        <v>401</v>
      </c>
      <c r="X16" t="s">
        <v>189</v>
      </c>
    </row>
    <row r="17" spans="1:24" x14ac:dyDescent="0.25">
      <c r="A17" t="s">
        <v>69</v>
      </c>
      <c r="B17" t="s">
        <v>70</v>
      </c>
      <c r="C17" s="17">
        <v>45198</v>
      </c>
      <c r="D17" s="7">
        <v>167000</v>
      </c>
      <c r="E17" t="s">
        <v>32</v>
      </c>
      <c r="F17" t="s">
        <v>26</v>
      </c>
      <c r="G17" s="7">
        <v>167000</v>
      </c>
      <c r="H17" s="7">
        <v>69500</v>
      </c>
      <c r="I17" s="12">
        <f t="shared" si="0"/>
        <v>41.616766467065872</v>
      </c>
      <c r="J17" s="7">
        <v>183471</v>
      </c>
      <c r="K17" s="7">
        <v>26189</v>
      </c>
      <c r="L17" s="7">
        <f t="shared" si="1"/>
        <v>140811</v>
      </c>
      <c r="M17" s="7">
        <v>153745.84375</v>
      </c>
      <c r="N17" s="22">
        <f t="shared" si="2"/>
        <v>0.9158686606772094</v>
      </c>
      <c r="O17" s="26">
        <v>1560</v>
      </c>
      <c r="P17" s="31">
        <f t="shared" si="3"/>
        <v>90.263461538461542</v>
      </c>
      <c r="Q17" s="36" t="s">
        <v>27</v>
      </c>
      <c r="R17" s="41">
        <f>ABS(N77-N17)*100</f>
        <v>16.348729898079441</v>
      </c>
      <c r="S17" t="s">
        <v>33</v>
      </c>
      <c r="T17" s="7">
        <v>26189</v>
      </c>
      <c r="V17" t="s">
        <v>29</v>
      </c>
      <c r="W17">
        <v>401</v>
      </c>
      <c r="X17" t="s">
        <v>189</v>
      </c>
    </row>
    <row r="18" spans="1:24" x14ac:dyDescent="0.25">
      <c r="A18" t="s">
        <v>71</v>
      </c>
      <c r="B18" t="s">
        <v>72</v>
      </c>
      <c r="C18" s="17">
        <v>45239</v>
      </c>
      <c r="D18" s="7">
        <v>159900</v>
      </c>
      <c r="E18" t="s">
        <v>32</v>
      </c>
      <c r="F18" t="s">
        <v>26</v>
      </c>
      <c r="G18" s="7">
        <v>159900</v>
      </c>
      <c r="H18" s="7">
        <v>62800</v>
      </c>
      <c r="I18" s="12">
        <f t="shared" si="0"/>
        <v>39.27454659161976</v>
      </c>
      <c r="J18" s="7">
        <v>132729</v>
      </c>
      <c r="K18" s="7">
        <v>21162</v>
      </c>
      <c r="L18" s="7">
        <f t="shared" si="1"/>
        <v>138738</v>
      </c>
      <c r="M18" s="7">
        <v>109058.6484375</v>
      </c>
      <c r="N18" s="22">
        <f t="shared" si="2"/>
        <v>1.2721412009750774</v>
      </c>
      <c r="O18" s="26">
        <v>1172</v>
      </c>
      <c r="P18" s="31">
        <f t="shared" si="3"/>
        <v>118.37713310580205</v>
      </c>
      <c r="Q18" s="36" t="s">
        <v>27</v>
      </c>
      <c r="R18" s="41">
        <f>ABS(N77-N18)*100</f>
        <v>19.278524131707364</v>
      </c>
      <c r="S18" t="s">
        <v>35</v>
      </c>
      <c r="T18" s="7">
        <v>21162</v>
      </c>
      <c r="V18" t="s">
        <v>29</v>
      </c>
      <c r="W18">
        <v>401</v>
      </c>
      <c r="X18" t="s">
        <v>189</v>
      </c>
    </row>
    <row r="19" spans="1:24" x14ac:dyDescent="0.25">
      <c r="A19" t="s">
        <v>73</v>
      </c>
      <c r="B19" t="s">
        <v>74</v>
      </c>
      <c r="C19" s="17">
        <v>44818</v>
      </c>
      <c r="D19" s="7">
        <v>125000</v>
      </c>
      <c r="E19" t="s">
        <v>32</v>
      </c>
      <c r="F19" t="s">
        <v>26</v>
      </c>
      <c r="G19" s="7">
        <v>125000</v>
      </c>
      <c r="H19" s="7">
        <v>45300</v>
      </c>
      <c r="I19" s="12">
        <f t="shared" si="0"/>
        <v>36.24</v>
      </c>
      <c r="J19" s="7">
        <v>145334</v>
      </c>
      <c r="K19" s="7">
        <v>20082</v>
      </c>
      <c r="L19" s="7">
        <f t="shared" si="1"/>
        <v>104918</v>
      </c>
      <c r="M19" s="7">
        <v>122435.96875</v>
      </c>
      <c r="N19" s="22">
        <f t="shared" si="2"/>
        <v>0.85692138569369547</v>
      </c>
      <c r="O19" s="26">
        <v>1040</v>
      </c>
      <c r="P19" s="31">
        <f t="shared" si="3"/>
        <v>100.88269230769231</v>
      </c>
      <c r="Q19" s="36" t="s">
        <v>27</v>
      </c>
      <c r="R19" s="41">
        <f>ABS(N77-N19)*100</f>
        <v>22.243457396430834</v>
      </c>
      <c r="S19" t="s">
        <v>41</v>
      </c>
      <c r="T19" s="7">
        <v>16827</v>
      </c>
      <c r="V19" t="s">
        <v>29</v>
      </c>
      <c r="W19">
        <v>401</v>
      </c>
      <c r="X19" t="s">
        <v>189</v>
      </c>
    </row>
    <row r="20" spans="1:24" x14ac:dyDescent="0.25">
      <c r="A20" t="s">
        <v>75</v>
      </c>
      <c r="B20" t="s">
        <v>76</v>
      </c>
      <c r="C20" s="17">
        <v>45278</v>
      </c>
      <c r="D20" s="7">
        <v>245000</v>
      </c>
      <c r="E20" t="s">
        <v>32</v>
      </c>
      <c r="F20" t="s">
        <v>26</v>
      </c>
      <c r="G20" s="7">
        <v>245000</v>
      </c>
      <c r="H20" s="7">
        <v>127800</v>
      </c>
      <c r="I20" s="12">
        <f t="shared" si="0"/>
        <v>52.163265306122454</v>
      </c>
      <c r="J20" s="7">
        <v>220523</v>
      </c>
      <c r="K20" s="7">
        <v>53162</v>
      </c>
      <c r="L20" s="7">
        <f t="shared" si="1"/>
        <v>191838</v>
      </c>
      <c r="M20" s="7">
        <v>163598.234375</v>
      </c>
      <c r="N20" s="22">
        <f t="shared" si="2"/>
        <v>1.1726165672440498</v>
      </c>
      <c r="O20" s="26">
        <v>1008</v>
      </c>
      <c r="P20" s="31">
        <f t="shared" si="3"/>
        <v>190.3154761904762</v>
      </c>
      <c r="Q20" s="36" t="s">
        <v>27</v>
      </c>
      <c r="R20" s="41">
        <f>ABS(N77-N20)*100</f>
        <v>9.3260607586046049</v>
      </c>
      <c r="S20" t="s">
        <v>35</v>
      </c>
      <c r="T20" s="7">
        <v>42376</v>
      </c>
      <c r="V20" t="s">
        <v>29</v>
      </c>
      <c r="W20">
        <v>401</v>
      </c>
      <c r="X20" t="s">
        <v>189</v>
      </c>
    </row>
    <row r="21" spans="1:24" x14ac:dyDescent="0.25">
      <c r="A21" t="s">
        <v>79</v>
      </c>
      <c r="B21" t="s">
        <v>80</v>
      </c>
      <c r="C21" s="17">
        <v>44774</v>
      </c>
      <c r="D21" s="7">
        <v>90000</v>
      </c>
      <c r="E21" t="s">
        <v>32</v>
      </c>
      <c r="F21" t="s">
        <v>26</v>
      </c>
      <c r="G21" s="7">
        <v>90000</v>
      </c>
      <c r="H21" s="7">
        <v>34600</v>
      </c>
      <c r="I21" s="12">
        <f t="shared" si="0"/>
        <v>38.444444444444443</v>
      </c>
      <c r="J21" s="7">
        <v>87278</v>
      </c>
      <c r="K21" s="7">
        <v>54098</v>
      </c>
      <c r="L21" s="7">
        <f t="shared" si="1"/>
        <v>35902</v>
      </c>
      <c r="M21" s="7">
        <v>32434.017578125</v>
      </c>
      <c r="N21" s="22">
        <f t="shared" si="2"/>
        <v>1.106924232051165</v>
      </c>
      <c r="O21" s="26">
        <v>924</v>
      </c>
      <c r="P21" s="31">
        <f t="shared" si="3"/>
        <v>38.854978354978357</v>
      </c>
      <c r="Q21" s="36" t="s">
        <v>27</v>
      </c>
      <c r="R21" s="41">
        <f>ABS(N77-N21)*100</f>
        <v>2.7568272393161175</v>
      </c>
      <c r="S21" t="s">
        <v>28</v>
      </c>
      <c r="T21" s="7">
        <v>39758</v>
      </c>
      <c r="V21" t="s">
        <v>29</v>
      </c>
      <c r="W21">
        <v>401</v>
      </c>
      <c r="X21" t="s">
        <v>189</v>
      </c>
    </row>
    <row r="22" spans="1:24" x14ac:dyDescent="0.25">
      <c r="A22" t="s">
        <v>81</v>
      </c>
      <c r="B22" t="s">
        <v>82</v>
      </c>
      <c r="C22" s="17">
        <v>44720</v>
      </c>
      <c r="D22" s="7">
        <v>165000</v>
      </c>
      <c r="E22" t="s">
        <v>25</v>
      </c>
      <c r="F22" t="s">
        <v>26</v>
      </c>
      <c r="G22" s="7">
        <v>142000</v>
      </c>
      <c r="H22" s="7">
        <v>61100</v>
      </c>
      <c r="I22" s="12">
        <f t="shared" si="0"/>
        <v>43.028169014084504</v>
      </c>
      <c r="J22" s="7">
        <v>157683</v>
      </c>
      <c r="K22" s="7">
        <v>8282</v>
      </c>
      <c r="L22" s="7">
        <f t="shared" si="1"/>
        <v>133718</v>
      </c>
      <c r="M22" s="7">
        <v>146042.03125</v>
      </c>
      <c r="N22" s="22">
        <f t="shared" si="2"/>
        <v>0.91561312079463431</v>
      </c>
      <c r="O22" s="26">
        <v>1747</v>
      </c>
      <c r="P22" s="31">
        <f t="shared" si="3"/>
        <v>76.541499713795076</v>
      </c>
      <c r="Q22" s="36" t="s">
        <v>27</v>
      </c>
      <c r="R22" s="41">
        <f>ABS(N77-N22)*100</f>
        <v>16.374283886336947</v>
      </c>
      <c r="S22" t="s">
        <v>83</v>
      </c>
      <c r="T22" s="7">
        <v>8282</v>
      </c>
      <c r="U22" t="s">
        <v>84</v>
      </c>
      <c r="V22" t="s">
        <v>29</v>
      </c>
      <c r="W22">
        <v>401</v>
      </c>
      <c r="X22" t="s">
        <v>189</v>
      </c>
    </row>
    <row r="23" spans="1:24" x14ac:dyDescent="0.25">
      <c r="A23" t="s">
        <v>85</v>
      </c>
      <c r="B23" t="s">
        <v>86</v>
      </c>
      <c r="C23" s="17">
        <v>45183</v>
      </c>
      <c r="D23" s="7">
        <v>184000</v>
      </c>
      <c r="E23" t="s">
        <v>32</v>
      </c>
      <c r="F23" t="s">
        <v>26</v>
      </c>
      <c r="G23" s="7">
        <v>184000</v>
      </c>
      <c r="H23" s="7">
        <v>54300</v>
      </c>
      <c r="I23" s="12">
        <f t="shared" si="0"/>
        <v>29.510869565217391</v>
      </c>
      <c r="J23" s="7">
        <v>141408</v>
      </c>
      <c r="K23" s="7">
        <v>29721</v>
      </c>
      <c r="L23" s="7">
        <f t="shared" si="1"/>
        <v>154279</v>
      </c>
      <c r="M23" s="7">
        <v>109175.953125</v>
      </c>
      <c r="N23" s="22">
        <f t="shared" si="2"/>
        <v>1.4131225382878927</v>
      </c>
      <c r="O23" s="26">
        <v>1248</v>
      </c>
      <c r="P23" s="31">
        <f t="shared" si="3"/>
        <v>123.62099358974359</v>
      </c>
      <c r="Q23" s="36" t="s">
        <v>27</v>
      </c>
      <c r="R23" s="41">
        <f>ABS(N77-N23)*100</f>
        <v>33.376657862988893</v>
      </c>
      <c r="S23" t="s">
        <v>33</v>
      </c>
      <c r="T23" s="7">
        <v>20794</v>
      </c>
      <c r="V23" t="s">
        <v>29</v>
      </c>
      <c r="W23">
        <v>401</v>
      </c>
      <c r="X23" t="s">
        <v>189</v>
      </c>
    </row>
    <row r="24" spans="1:24" x14ac:dyDescent="0.25">
      <c r="A24" t="s">
        <v>87</v>
      </c>
      <c r="B24" t="s">
        <v>88</v>
      </c>
      <c r="C24" s="17">
        <v>45281</v>
      </c>
      <c r="D24" s="7">
        <v>400000</v>
      </c>
      <c r="E24" t="s">
        <v>32</v>
      </c>
      <c r="F24" t="s">
        <v>26</v>
      </c>
      <c r="G24" s="7">
        <v>400000</v>
      </c>
      <c r="H24" s="7">
        <v>127500</v>
      </c>
      <c r="I24" s="12">
        <f t="shared" si="0"/>
        <v>31.874999999999996</v>
      </c>
      <c r="J24" s="7">
        <v>262063</v>
      </c>
      <c r="K24" s="7">
        <v>144815</v>
      </c>
      <c r="L24" s="7">
        <f t="shared" si="1"/>
        <v>255185</v>
      </c>
      <c r="M24" s="7">
        <v>114611.921875</v>
      </c>
      <c r="N24" s="22">
        <f t="shared" si="2"/>
        <v>2.2265135757719356</v>
      </c>
      <c r="O24" s="26">
        <v>1491</v>
      </c>
      <c r="P24" s="31">
        <f t="shared" si="3"/>
        <v>171.15023474178403</v>
      </c>
      <c r="Q24" s="36" t="s">
        <v>27</v>
      </c>
      <c r="R24" s="41">
        <f>ABS(N77-N24)*100</f>
        <v>114.71576161139319</v>
      </c>
      <c r="S24" t="s">
        <v>35</v>
      </c>
      <c r="T24" s="7">
        <v>82391</v>
      </c>
      <c r="V24" t="s">
        <v>29</v>
      </c>
      <c r="W24">
        <v>401</v>
      </c>
      <c r="X24" t="s">
        <v>189</v>
      </c>
    </row>
    <row r="25" spans="1:24" x14ac:dyDescent="0.25">
      <c r="A25" t="s">
        <v>91</v>
      </c>
      <c r="B25" t="s">
        <v>92</v>
      </c>
      <c r="C25" s="17">
        <v>45181</v>
      </c>
      <c r="D25" s="7">
        <v>77000</v>
      </c>
      <c r="E25" t="s">
        <v>32</v>
      </c>
      <c r="F25" t="s">
        <v>26</v>
      </c>
      <c r="G25" s="7">
        <v>77000</v>
      </c>
      <c r="H25" s="7">
        <v>32800</v>
      </c>
      <c r="I25" s="12">
        <f t="shared" si="0"/>
        <v>42.597402597402592</v>
      </c>
      <c r="J25" s="7">
        <v>93018</v>
      </c>
      <c r="K25" s="7">
        <v>16776</v>
      </c>
      <c r="L25" s="7">
        <f t="shared" si="1"/>
        <v>60224</v>
      </c>
      <c r="M25" s="7">
        <v>74527.859375</v>
      </c>
      <c r="N25" s="22">
        <f t="shared" si="2"/>
        <v>0.80807365869684222</v>
      </c>
      <c r="O25" s="26">
        <v>960</v>
      </c>
      <c r="P25" s="31">
        <f t="shared" si="3"/>
        <v>62.733333333333334</v>
      </c>
      <c r="Q25" s="36" t="s">
        <v>27</v>
      </c>
      <c r="R25" s="41">
        <f>ABS(N77-N25)*100</f>
        <v>27.128230096116155</v>
      </c>
      <c r="S25" t="s">
        <v>28</v>
      </c>
      <c r="T25" s="7">
        <v>16776</v>
      </c>
      <c r="V25" t="s">
        <v>29</v>
      </c>
      <c r="W25">
        <v>401</v>
      </c>
      <c r="X25" t="s">
        <v>189</v>
      </c>
    </row>
    <row r="26" spans="1:24" x14ac:dyDescent="0.25">
      <c r="A26" t="s">
        <v>93</v>
      </c>
      <c r="B26" t="s">
        <v>94</v>
      </c>
      <c r="C26" s="17">
        <v>45127</v>
      </c>
      <c r="D26" s="7">
        <v>90000</v>
      </c>
      <c r="E26" t="s">
        <v>32</v>
      </c>
      <c r="F26" t="s">
        <v>26</v>
      </c>
      <c r="G26" s="7">
        <v>90000</v>
      </c>
      <c r="H26" s="7">
        <v>37200</v>
      </c>
      <c r="I26" s="12">
        <f t="shared" si="0"/>
        <v>41.333333333333336</v>
      </c>
      <c r="J26" s="7">
        <v>86109</v>
      </c>
      <c r="K26" s="7">
        <v>39541</v>
      </c>
      <c r="L26" s="7">
        <f t="shared" si="1"/>
        <v>50459</v>
      </c>
      <c r="M26" s="7">
        <v>45521.015625</v>
      </c>
      <c r="N26" s="22">
        <f t="shared" si="2"/>
        <v>1.1084770255496688</v>
      </c>
      <c r="O26" s="26">
        <v>924</v>
      </c>
      <c r="P26" s="31">
        <f t="shared" si="3"/>
        <v>54.609307359307358</v>
      </c>
      <c r="Q26" s="36" t="s">
        <v>27</v>
      </c>
      <c r="R26" s="41">
        <f>ABS(N77-N26)*100</f>
        <v>2.9121065891664966</v>
      </c>
      <c r="S26" t="s">
        <v>28</v>
      </c>
      <c r="T26" s="7">
        <v>39541</v>
      </c>
      <c r="V26" t="s">
        <v>29</v>
      </c>
      <c r="W26">
        <v>401</v>
      </c>
      <c r="X26" t="s">
        <v>189</v>
      </c>
    </row>
    <row r="27" spans="1:24" x14ac:dyDescent="0.25">
      <c r="A27" t="s">
        <v>95</v>
      </c>
      <c r="B27" t="s">
        <v>96</v>
      </c>
      <c r="C27" s="17">
        <v>44834</v>
      </c>
      <c r="D27" s="7">
        <v>160000</v>
      </c>
      <c r="E27" t="s">
        <v>25</v>
      </c>
      <c r="F27" t="s">
        <v>26</v>
      </c>
      <c r="G27" s="7">
        <v>160000</v>
      </c>
      <c r="H27" s="7">
        <v>60800</v>
      </c>
      <c r="I27" s="12">
        <f t="shared" si="0"/>
        <v>38</v>
      </c>
      <c r="J27" s="7">
        <v>131943</v>
      </c>
      <c r="K27" s="7">
        <v>64405</v>
      </c>
      <c r="L27" s="7">
        <f t="shared" si="1"/>
        <v>95595</v>
      </c>
      <c r="M27" s="7">
        <v>66019.546875</v>
      </c>
      <c r="N27" s="22">
        <f t="shared" si="2"/>
        <v>1.4479802501673864</v>
      </c>
      <c r="O27" s="26">
        <v>888</v>
      </c>
      <c r="P27" s="31">
        <f t="shared" si="3"/>
        <v>107.65202702702703</v>
      </c>
      <c r="Q27" s="36" t="s">
        <v>27</v>
      </c>
      <c r="R27" s="41">
        <f>ABS(N77-N27)*100</f>
        <v>36.86242905093826</v>
      </c>
      <c r="S27" t="s">
        <v>35</v>
      </c>
      <c r="T27" s="7">
        <v>64405</v>
      </c>
      <c r="V27" t="s">
        <v>29</v>
      </c>
      <c r="W27">
        <v>401</v>
      </c>
      <c r="X27" t="s">
        <v>189</v>
      </c>
    </row>
    <row r="28" spans="1:24" x14ac:dyDescent="0.25">
      <c r="A28" t="s">
        <v>97</v>
      </c>
      <c r="B28" t="s">
        <v>98</v>
      </c>
      <c r="C28" s="17">
        <v>44929</v>
      </c>
      <c r="D28" s="7">
        <v>249500</v>
      </c>
      <c r="E28" t="s">
        <v>32</v>
      </c>
      <c r="F28" t="s">
        <v>26</v>
      </c>
      <c r="G28" s="7">
        <v>249500</v>
      </c>
      <c r="H28" s="7">
        <v>65700</v>
      </c>
      <c r="I28" s="12">
        <f t="shared" si="0"/>
        <v>26.332665330661321</v>
      </c>
      <c r="J28" s="7">
        <v>174448</v>
      </c>
      <c r="K28" s="7">
        <v>23242</v>
      </c>
      <c r="L28" s="7">
        <f t="shared" si="1"/>
        <v>226258</v>
      </c>
      <c r="M28" s="7">
        <v>147806.453125</v>
      </c>
      <c r="N28" s="22">
        <f t="shared" si="2"/>
        <v>1.5307721362385545</v>
      </c>
      <c r="O28" s="26">
        <v>1661</v>
      </c>
      <c r="P28" s="31">
        <f t="shared" si="3"/>
        <v>136.21794099939794</v>
      </c>
      <c r="Q28" s="36" t="s">
        <v>27</v>
      </c>
      <c r="R28" s="41">
        <f>ABS(N77-N28)*100</f>
        <v>45.141617658055068</v>
      </c>
      <c r="S28" t="s">
        <v>49</v>
      </c>
      <c r="T28" s="7">
        <v>20401</v>
      </c>
      <c r="V28" t="s">
        <v>29</v>
      </c>
      <c r="W28">
        <v>401</v>
      </c>
      <c r="X28" t="s">
        <v>189</v>
      </c>
    </row>
    <row r="29" spans="1:24" x14ac:dyDescent="0.25">
      <c r="A29" t="s">
        <v>99</v>
      </c>
      <c r="B29" t="s">
        <v>100</v>
      </c>
      <c r="C29" s="17">
        <v>44743</v>
      </c>
      <c r="D29" s="7">
        <v>159000</v>
      </c>
      <c r="E29" t="s">
        <v>25</v>
      </c>
      <c r="F29" t="s">
        <v>26</v>
      </c>
      <c r="G29" s="7">
        <v>159000</v>
      </c>
      <c r="H29" s="7">
        <v>57100</v>
      </c>
      <c r="I29" s="12">
        <f t="shared" si="0"/>
        <v>35.911949685534587</v>
      </c>
      <c r="J29" s="7">
        <v>166282</v>
      </c>
      <c r="K29" s="7">
        <v>20589</v>
      </c>
      <c r="L29" s="7">
        <f t="shared" si="1"/>
        <v>138411</v>
      </c>
      <c r="M29" s="7">
        <v>142417.40625</v>
      </c>
      <c r="N29" s="22">
        <f t="shared" si="2"/>
        <v>0.97186856329227667</v>
      </c>
      <c r="O29" s="26">
        <v>1472</v>
      </c>
      <c r="P29" s="31">
        <f t="shared" si="3"/>
        <v>94.029211956521735</v>
      </c>
      <c r="Q29" s="36" t="s">
        <v>27</v>
      </c>
      <c r="R29" s="41">
        <f>ABS(N77-N29)*100</f>
        <v>10.748739636572713</v>
      </c>
      <c r="S29" t="s">
        <v>101</v>
      </c>
      <c r="T29" s="7">
        <v>20589</v>
      </c>
      <c r="V29" t="s">
        <v>29</v>
      </c>
      <c r="W29">
        <v>401</v>
      </c>
      <c r="X29" t="s">
        <v>189</v>
      </c>
    </row>
    <row r="30" spans="1:24" x14ac:dyDescent="0.25">
      <c r="A30" t="s">
        <v>102</v>
      </c>
      <c r="B30" t="s">
        <v>103</v>
      </c>
      <c r="C30" s="17">
        <v>44811</v>
      </c>
      <c r="D30" s="7">
        <v>119900</v>
      </c>
      <c r="E30" t="s">
        <v>32</v>
      </c>
      <c r="F30" t="s">
        <v>61</v>
      </c>
      <c r="G30" s="7">
        <v>119900</v>
      </c>
      <c r="H30" s="7">
        <v>52300</v>
      </c>
      <c r="I30" s="12">
        <f t="shared" si="0"/>
        <v>43.619683069224351</v>
      </c>
      <c r="J30" s="7">
        <v>138371</v>
      </c>
      <c r="K30" s="7">
        <v>23627</v>
      </c>
      <c r="L30" s="7">
        <f t="shared" si="1"/>
        <v>96273</v>
      </c>
      <c r="M30" s="7">
        <v>112164.2265625</v>
      </c>
      <c r="N30" s="22">
        <f t="shared" si="2"/>
        <v>0.8583217925222788</v>
      </c>
      <c r="O30" s="26">
        <v>1040</v>
      </c>
      <c r="P30" s="31">
        <f t="shared" si="3"/>
        <v>92.570192307692309</v>
      </c>
      <c r="Q30" s="36" t="s">
        <v>27</v>
      </c>
      <c r="R30" s="41">
        <f>ABS(N77-N30)*100</f>
        <v>22.1034167135725</v>
      </c>
      <c r="S30" t="s">
        <v>35</v>
      </c>
      <c r="T30" s="7">
        <v>12505</v>
      </c>
      <c r="V30" t="s">
        <v>29</v>
      </c>
      <c r="W30">
        <v>401</v>
      </c>
      <c r="X30" t="s">
        <v>189</v>
      </c>
    </row>
    <row r="31" spans="1:24" x14ac:dyDescent="0.25">
      <c r="A31" t="s">
        <v>104</v>
      </c>
      <c r="B31" t="s">
        <v>105</v>
      </c>
      <c r="C31" s="17">
        <v>45252</v>
      </c>
      <c r="D31" s="7">
        <v>180000</v>
      </c>
      <c r="E31" t="s">
        <v>32</v>
      </c>
      <c r="F31" t="s">
        <v>26</v>
      </c>
      <c r="G31" s="7">
        <v>180000</v>
      </c>
      <c r="H31" s="7">
        <v>83100</v>
      </c>
      <c r="I31" s="12">
        <f t="shared" si="0"/>
        <v>46.166666666666664</v>
      </c>
      <c r="J31" s="7">
        <v>175972</v>
      </c>
      <c r="K31" s="7">
        <v>41519</v>
      </c>
      <c r="L31" s="7">
        <f t="shared" si="1"/>
        <v>138481</v>
      </c>
      <c r="M31" s="7">
        <v>131430.109375</v>
      </c>
      <c r="N31" s="22">
        <f t="shared" si="2"/>
        <v>1.0536474530724327</v>
      </c>
      <c r="O31" s="26">
        <v>1465</v>
      </c>
      <c r="P31" s="31">
        <f t="shared" si="3"/>
        <v>94.526279863481236</v>
      </c>
      <c r="Q31" s="36" t="s">
        <v>27</v>
      </c>
      <c r="R31" s="41">
        <f>ABS(N77-N31)*100</f>
        <v>2.5708506585571111</v>
      </c>
      <c r="S31" t="s">
        <v>35</v>
      </c>
      <c r="T31" s="7">
        <v>24650</v>
      </c>
      <c r="V31" t="s">
        <v>29</v>
      </c>
      <c r="W31">
        <v>401</v>
      </c>
      <c r="X31" t="s">
        <v>189</v>
      </c>
    </row>
    <row r="32" spans="1:24" x14ac:dyDescent="0.25">
      <c r="A32" t="s">
        <v>106</v>
      </c>
      <c r="B32" t="s">
        <v>107</v>
      </c>
      <c r="C32" s="17">
        <v>44826</v>
      </c>
      <c r="D32" s="7">
        <v>165900</v>
      </c>
      <c r="E32" t="s">
        <v>60</v>
      </c>
      <c r="F32" t="s">
        <v>64</v>
      </c>
      <c r="G32" s="7">
        <v>165900</v>
      </c>
      <c r="H32" s="7">
        <v>53300</v>
      </c>
      <c r="I32" s="12">
        <f t="shared" si="0"/>
        <v>32.127787823990353</v>
      </c>
      <c r="J32" s="7">
        <v>134728</v>
      </c>
      <c r="K32" s="7">
        <v>24780</v>
      </c>
      <c r="L32" s="7">
        <f t="shared" si="1"/>
        <v>141120</v>
      </c>
      <c r="M32" s="7">
        <v>107476.0546875</v>
      </c>
      <c r="N32" s="22">
        <f t="shared" si="2"/>
        <v>1.3130366611458149</v>
      </c>
      <c r="O32" s="26">
        <v>1442</v>
      </c>
      <c r="P32" s="31">
        <f t="shared" si="3"/>
        <v>97.864077669902912</v>
      </c>
      <c r="Q32" s="36" t="s">
        <v>27</v>
      </c>
      <c r="R32" s="41">
        <f>ABS(N77-N32)*100</f>
        <v>23.368070148781108</v>
      </c>
      <c r="S32" t="s">
        <v>35</v>
      </c>
      <c r="T32" s="7">
        <v>20948</v>
      </c>
      <c r="V32" t="s">
        <v>29</v>
      </c>
      <c r="W32">
        <v>401</v>
      </c>
      <c r="X32" t="s">
        <v>189</v>
      </c>
    </row>
    <row r="33" spans="1:41" x14ac:dyDescent="0.25">
      <c r="A33" t="s">
        <v>108</v>
      </c>
      <c r="B33" t="s">
        <v>109</v>
      </c>
      <c r="C33" s="17">
        <v>45072</v>
      </c>
      <c r="D33" s="7">
        <v>20000</v>
      </c>
      <c r="E33" t="s">
        <v>32</v>
      </c>
      <c r="F33" t="s">
        <v>26</v>
      </c>
      <c r="G33" s="7">
        <v>20000</v>
      </c>
      <c r="H33" s="7">
        <v>17900</v>
      </c>
      <c r="I33" s="12">
        <f t="shared" si="0"/>
        <v>89.5</v>
      </c>
      <c r="J33" s="7">
        <v>21369</v>
      </c>
      <c r="K33" s="7">
        <v>16673</v>
      </c>
      <c r="L33" s="7">
        <f t="shared" si="1"/>
        <v>3327</v>
      </c>
      <c r="M33" s="7">
        <v>4590.42041015625</v>
      </c>
      <c r="N33" s="22">
        <f t="shared" si="2"/>
        <v>0.72477021769924443</v>
      </c>
      <c r="O33" s="26">
        <v>0</v>
      </c>
      <c r="P33" s="31" t="e">
        <f t="shared" si="3"/>
        <v>#DIV/0!</v>
      </c>
      <c r="Q33" s="36" t="s">
        <v>27</v>
      </c>
      <c r="R33" s="41">
        <f>ABS(N77-N33)*100</f>
        <v>35.458574195875933</v>
      </c>
      <c r="S33" t="s">
        <v>28</v>
      </c>
      <c r="T33" s="7">
        <v>16673</v>
      </c>
      <c r="V33" t="s">
        <v>29</v>
      </c>
      <c r="W33">
        <v>1</v>
      </c>
      <c r="X33" t="s">
        <v>189</v>
      </c>
    </row>
    <row r="34" spans="1:41" x14ac:dyDescent="0.25">
      <c r="A34" t="s">
        <v>110</v>
      </c>
      <c r="B34" t="s">
        <v>111</v>
      </c>
      <c r="C34" s="17">
        <v>45138</v>
      </c>
      <c r="D34" s="7">
        <v>150000</v>
      </c>
      <c r="E34" t="s">
        <v>32</v>
      </c>
      <c r="F34" t="s">
        <v>26</v>
      </c>
      <c r="G34" s="7">
        <v>150000</v>
      </c>
      <c r="H34" s="7">
        <v>62300</v>
      </c>
      <c r="I34" s="12">
        <f t="shared" ref="I34:I65" si="4">H34/G34*100</f>
        <v>41.533333333333331</v>
      </c>
      <c r="J34" s="7">
        <v>168142</v>
      </c>
      <c r="K34" s="7">
        <v>21231</v>
      </c>
      <c r="L34" s="7">
        <f t="shared" ref="L34:L65" si="5">G34-K34</f>
        <v>128769</v>
      </c>
      <c r="M34" s="7">
        <v>143608.015625</v>
      </c>
      <c r="N34" s="22">
        <f t="shared" ref="N34:N65" si="6">L34/M34</f>
        <v>0.89667000438367761</v>
      </c>
      <c r="O34" s="26">
        <v>1300</v>
      </c>
      <c r="P34" s="31">
        <f t="shared" ref="P34:P65" si="7">L34/O34</f>
        <v>99.053076923076929</v>
      </c>
      <c r="Q34" s="36" t="s">
        <v>27</v>
      </c>
      <c r="R34" s="41">
        <f>ABS(N77-N34)*100</f>
        <v>18.26859552743262</v>
      </c>
      <c r="S34" t="s">
        <v>33</v>
      </c>
      <c r="T34" s="7">
        <v>17083</v>
      </c>
      <c r="V34" t="s">
        <v>29</v>
      </c>
      <c r="W34">
        <v>401</v>
      </c>
      <c r="X34" t="s">
        <v>189</v>
      </c>
    </row>
    <row r="35" spans="1:41" x14ac:dyDescent="0.25">
      <c r="A35" t="s">
        <v>112</v>
      </c>
      <c r="B35" t="s">
        <v>113</v>
      </c>
      <c r="C35" s="17">
        <v>45135</v>
      </c>
      <c r="D35" s="7">
        <v>445000</v>
      </c>
      <c r="E35" t="s">
        <v>32</v>
      </c>
      <c r="F35" t="s">
        <v>26</v>
      </c>
      <c r="G35" s="7">
        <v>445000</v>
      </c>
      <c r="H35" s="7">
        <v>143500</v>
      </c>
      <c r="I35" s="12">
        <f t="shared" si="4"/>
        <v>32.247191011235955</v>
      </c>
      <c r="J35" s="7">
        <v>304576</v>
      </c>
      <c r="K35" s="7">
        <v>65225</v>
      </c>
      <c r="L35" s="7">
        <f t="shared" si="5"/>
        <v>379775</v>
      </c>
      <c r="M35" s="7">
        <v>233969.703125</v>
      </c>
      <c r="N35" s="22">
        <f t="shared" si="6"/>
        <v>1.6231802448247006</v>
      </c>
      <c r="O35" s="26">
        <v>1830</v>
      </c>
      <c r="P35" s="31">
        <f t="shared" si="7"/>
        <v>207.52732240437157</v>
      </c>
      <c r="Q35" s="36" t="s">
        <v>27</v>
      </c>
      <c r="R35" s="41">
        <f>ABS(N77-N35)*100</f>
        <v>54.382428516669677</v>
      </c>
      <c r="S35" t="s">
        <v>101</v>
      </c>
      <c r="T35" s="7">
        <v>39847</v>
      </c>
      <c r="V35" t="s">
        <v>29</v>
      </c>
      <c r="W35">
        <v>401</v>
      </c>
      <c r="X35" t="s">
        <v>189</v>
      </c>
    </row>
    <row r="36" spans="1:41" x14ac:dyDescent="0.25">
      <c r="A36" t="s">
        <v>114</v>
      </c>
      <c r="B36" t="s">
        <v>115</v>
      </c>
      <c r="C36" s="17">
        <v>45030</v>
      </c>
      <c r="D36" s="7">
        <v>200000</v>
      </c>
      <c r="E36" t="s">
        <v>32</v>
      </c>
      <c r="F36" t="s">
        <v>26</v>
      </c>
      <c r="G36" s="7">
        <v>200000</v>
      </c>
      <c r="H36" s="7">
        <v>95200</v>
      </c>
      <c r="I36" s="12">
        <f t="shared" si="4"/>
        <v>47.599999999999994</v>
      </c>
      <c r="J36" s="7">
        <v>198384</v>
      </c>
      <c r="K36" s="7">
        <v>48685</v>
      </c>
      <c r="L36" s="7">
        <f t="shared" si="5"/>
        <v>151315</v>
      </c>
      <c r="M36" s="7">
        <v>146333.328125</v>
      </c>
      <c r="N36" s="22">
        <f t="shared" si="6"/>
        <v>1.0340433169861658</v>
      </c>
      <c r="O36" s="26">
        <v>1368</v>
      </c>
      <c r="P36" s="31">
        <f t="shared" si="7"/>
        <v>110.61038011695906</v>
      </c>
      <c r="Q36" s="36" t="s">
        <v>27</v>
      </c>
      <c r="R36" s="41">
        <f>ABS(N77-N36)*100</f>
        <v>4.5312642671837988</v>
      </c>
      <c r="S36" t="s">
        <v>46</v>
      </c>
      <c r="T36" s="7">
        <v>39758</v>
      </c>
      <c r="V36" t="s">
        <v>29</v>
      </c>
      <c r="W36">
        <v>401</v>
      </c>
      <c r="X36" t="s">
        <v>189</v>
      </c>
    </row>
    <row r="37" spans="1:41" ht="17.25" customHeight="1" x14ac:dyDescent="0.25">
      <c r="A37" t="s">
        <v>116</v>
      </c>
      <c r="B37" t="s">
        <v>117</v>
      </c>
      <c r="C37" s="17">
        <v>44805</v>
      </c>
      <c r="D37" s="7">
        <v>175000</v>
      </c>
      <c r="E37" t="s">
        <v>32</v>
      </c>
      <c r="F37" t="s">
        <v>26</v>
      </c>
      <c r="G37" s="7">
        <v>175000</v>
      </c>
      <c r="H37" s="7">
        <v>59200</v>
      </c>
      <c r="I37" s="12">
        <f t="shared" si="4"/>
        <v>33.828571428571429</v>
      </c>
      <c r="J37" s="7">
        <v>171770</v>
      </c>
      <c r="K37" s="7">
        <v>19238</v>
      </c>
      <c r="L37" s="7">
        <f t="shared" si="5"/>
        <v>155762</v>
      </c>
      <c r="M37" s="7">
        <v>149102.640625</v>
      </c>
      <c r="N37" s="22">
        <f t="shared" si="6"/>
        <v>1.0446629204357862</v>
      </c>
      <c r="O37" s="26">
        <v>1144</v>
      </c>
      <c r="P37" s="31">
        <f t="shared" si="7"/>
        <v>136.1555944055944</v>
      </c>
      <c r="Q37" s="36" t="s">
        <v>27</v>
      </c>
      <c r="R37" s="41">
        <f>ABS(N77-N37)*100</f>
        <v>3.4693039222217559</v>
      </c>
      <c r="S37" t="s">
        <v>35</v>
      </c>
      <c r="T37" s="7">
        <v>19238</v>
      </c>
      <c r="V37" t="s">
        <v>29</v>
      </c>
      <c r="W37">
        <v>401</v>
      </c>
      <c r="X37" t="s">
        <v>189</v>
      </c>
    </row>
    <row r="38" spans="1:41" x14ac:dyDescent="0.25">
      <c r="A38" t="s">
        <v>118</v>
      </c>
      <c r="B38" t="s">
        <v>119</v>
      </c>
      <c r="C38" s="17">
        <v>44747</v>
      </c>
      <c r="D38" s="7">
        <v>149000</v>
      </c>
      <c r="E38" t="s">
        <v>25</v>
      </c>
      <c r="F38" t="s">
        <v>26</v>
      </c>
      <c r="G38" s="7">
        <v>149000</v>
      </c>
      <c r="H38" s="7">
        <v>61700</v>
      </c>
      <c r="I38" s="12">
        <f t="shared" si="4"/>
        <v>41.409395973154361</v>
      </c>
      <c r="J38" s="7">
        <v>151765</v>
      </c>
      <c r="K38" s="7">
        <v>30440</v>
      </c>
      <c r="L38" s="7">
        <f t="shared" si="5"/>
        <v>118560</v>
      </c>
      <c r="M38" s="7">
        <v>118597.265625</v>
      </c>
      <c r="N38" s="22">
        <f t="shared" si="6"/>
        <v>0.99968578006580833</v>
      </c>
      <c r="O38" s="26">
        <v>1560</v>
      </c>
      <c r="P38" s="31">
        <f t="shared" si="7"/>
        <v>76</v>
      </c>
      <c r="Q38" s="36" t="s">
        <v>27</v>
      </c>
      <c r="R38" s="41">
        <f>ABS(N77-N38)*100</f>
        <v>7.9670179592195467</v>
      </c>
      <c r="S38" t="s">
        <v>46</v>
      </c>
      <c r="T38" s="7">
        <v>23043</v>
      </c>
      <c r="V38" t="s">
        <v>29</v>
      </c>
      <c r="W38">
        <v>401</v>
      </c>
      <c r="X38" t="s">
        <v>189</v>
      </c>
    </row>
    <row r="39" spans="1:41" x14ac:dyDescent="0.25">
      <c r="A39" t="s">
        <v>220</v>
      </c>
      <c r="B39" t="s">
        <v>221</v>
      </c>
      <c r="C39" s="17">
        <v>44840</v>
      </c>
      <c r="D39" s="7">
        <v>230500</v>
      </c>
      <c r="E39" t="s">
        <v>32</v>
      </c>
      <c r="F39" t="s">
        <v>26</v>
      </c>
      <c r="G39" s="7">
        <v>230500</v>
      </c>
      <c r="H39" s="7">
        <v>96100</v>
      </c>
      <c r="I39" s="12">
        <f t="shared" si="4"/>
        <v>41.691973969631235</v>
      </c>
      <c r="J39" s="7">
        <v>260822</v>
      </c>
      <c r="K39" s="7">
        <v>22880</v>
      </c>
      <c r="L39" s="7">
        <f t="shared" si="5"/>
        <v>207620</v>
      </c>
      <c r="M39" s="7">
        <v>232138.53125</v>
      </c>
      <c r="N39" s="22">
        <f t="shared" si="6"/>
        <v>0.894379743345602</v>
      </c>
      <c r="O39" s="26">
        <v>1598</v>
      </c>
      <c r="P39" s="31">
        <f t="shared" si="7"/>
        <v>129.92490613266582</v>
      </c>
      <c r="Q39" s="36" t="s">
        <v>222</v>
      </c>
      <c r="R39" s="41">
        <f>ABS(N60-N39)*100</f>
        <v>0.56475764698405984</v>
      </c>
      <c r="S39" t="s">
        <v>136</v>
      </c>
      <c r="T39" s="7">
        <v>22880</v>
      </c>
      <c r="U39" t="s">
        <v>29</v>
      </c>
      <c r="V39">
        <v>401</v>
      </c>
      <c r="W39" t="s">
        <v>189</v>
      </c>
      <c r="AM39" s="2"/>
      <c r="AO39" s="2"/>
    </row>
    <row r="40" spans="1:41" x14ac:dyDescent="0.25">
      <c r="A40" t="s">
        <v>120</v>
      </c>
      <c r="B40" t="s">
        <v>121</v>
      </c>
      <c r="C40" s="17">
        <v>45079</v>
      </c>
      <c r="D40" s="7">
        <v>65000</v>
      </c>
      <c r="E40" t="s">
        <v>32</v>
      </c>
      <c r="F40" t="s">
        <v>26</v>
      </c>
      <c r="G40" s="7">
        <v>65000</v>
      </c>
      <c r="H40" s="7">
        <v>25300</v>
      </c>
      <c r="I40" s="12">
        <f t="shared" si="4"/>
        <v>38.92307692307692</v>
      </c>
      <c r="J40" s="7">
        <v>72213</v>
      </c>
      <c r="K40" s="7">
        <v>17728</v>
      </c>
      <c r="L40" s="7">
        <f t="shared" si="5"/>
        <v>47272</v>
      </c>
      <c r="M40" s="7">
        <v>53260.01953125</v>
      </c>
      <c r="N40" s="22">
        <f t="shared" si="6"/>
        <v>0.88757008382739022</v>
      </c>
      <c r="O40" s="26">
        <v>1532</v>
      </c>
      <c r="P40" s="31">
        <f t="shared" si="7"/>
        <v>30.856396866840733</v>
      </c>
      <c r="Q40" s="36" t="s">
        <v>27</v>
      </c>
      <c r="R40" s="41">
        <f>ABS(N77-N40)*100</f>
        <v>19.178587583061358</v>
      </c>
      <c r="S40" t="s">
        <v>28</v>
      </c>
      <c r="T40" s="7">
        <v>16810</v>
      </c>
      <c r="V40" t="s">
        <v>29</v>
      </c>
      <c r="W40">
        <v>401</v>
      </c>
      <c r="X40" t="s">
        <v>189</v>
      </c>
    </row>
    <row r="41" spans="1:41" x14ac:dyDescent="0.25">
      <c r="A41" t="s">
        <v>122</v>
      </c>
      <c r="B41" t="s">
        <v>123</v>
      </c>
      <c r="C41" s="17">
        <v>44898</v>
      </c>
      <c r="D41" s="7">
        <v>124000</v>
      </c>
      <c r="E41" t="s">
        <v>32</v>
      </c>
      <c r="F41" t="s">
        <v>26</v>
      </c>
      <c r="G41" s="7">
        <v>124000</v>
      </c>
      <c r="H41" s="7">
        <v>52400</v>
      </c>
      <c r="I41" s="12">
        <f t="shared" si="4"/>
        <v>42.258064516129032</v>
      </c>
      <c r="J41" s="7">
        <v>164494</v>
      </c>
      <c r="K41" s="7">
        <v>17203</v>
      </c>
      <c r="L41" s="7">
        <f t="shared" si="5"/>
        <v>106797</v>
      </c>
      <c r="M41" s="7">
        <v>143979.46875</v>
      </c>
      <c r="N41" s="22">
        <f t="shared" si="6"/>
        <v>0.74175159088437737</v>
      </c>
      <c r="O41" s="26">
        <v>1323</v>
      </c>
      <c r="P41" s="31">
        <f t="shared" si="7"/>
        <v>80.723356009070301</v>
      </c>
      <c r="Q41" s="36" t="s">
        <v>27</v>
      </c>
      <c r="R41" s="41">
        <f>ABS(N77-N41)*100</f>
        <v>33.760436877362643</v>
      </c>
      <c r="S41" t="s">
        <v>33</v>
      </c>
      <c r="T41" s="7">
        <v>17203</v>
      </c>
      <c r="V41" t="s">
        <v>29</v>
      </c>
      <c r="W41">
        <v>401</v>
      </c>
      <c r="X41" t="s">
        <v>189</v>
      </c>
    </row>
    <row r="42" spans="1:41" x14ac:dyDescent="0.25">
      <c r="A42" t="s">
        <v>124</v>
      </c>
      <c r="B42" t="s">
        <v>125</v>
      </c>
      <c r="C42" s="17">
        <v>45282</v>
      </c>
      <c r="D42" s="7">
        <v>180000</v>
      </c>
      <c r="E42" t="s">
        <v>32</v>
      </c>
      <c r="F42" t="s">
        <v>26</v>
      </c>
      <c r="G42" s="7">
        <v>180000</v>
      </c>
      <c r="H42" s="7">
        <v>83500</v>
      </c>
      <c r="I42" s="12">
        <f t="shared" si="4"/>
        <v>46.388888888888893</v>
      </c>
      <c r="J42" s="7">
        <v>177891</v>
      </c>
      <c r="K42" s="7">
        <v>16690</v>
      </c>
      <c r="L42" s="7">
        <f t="shared" si="5"/>
        <v>163310</v>
      </c>
      <c r="M42" s="7">
        <v>157576.734375</v>
      </c>
      <c r="N42" s="22">
        <f t="shared" si="6"/>
        <v>1.0363839601559202</v>
      </c>
      <c r="O42" s="26">
        <v>1656</v>
      </c>
      <c r="P42" s="31">
        <f t="shared" si="7"/>
        <v>98.617149758454104</v>
      </c>
      <c r="Q42" s="36" t="s">
        <v>27</v>
      </c>
      <c r="R42" s="41">
        <f>ABS(N77-N42)*100</f>
        <v>4.2971999502083635</v>
      </c>
      <c r="S42" t="s">
        <v>49</v>
      </c>
      <c r="T42" s="7">
        <v>16690</v>
      </c>
      <c r="V42" t="s">
        <v>29</v>
      </c>
      <c r="W42">
        <v>401</v>
      </c>
      <c r="X42" t="s">
        <v>189</v>
      </c>
    </row>
    <row r="43" spans="1:41" x14ac:dyDescent="0.25">
      <c r="A43" t="s">
        <v>126</v>
      </c>
      <c r="B43" t="s">
        <v>127</v>
      </c>
      <c r="C43" s="17">
        <v>44665</v>
      </c>
      <c r="D43" s="7">
        <v>525000</v>
      </c>
      <c r="E43" t="s">
        <v>25</v>
      </c>
      <c r="F43" t="s">
        <v>26</v>
      </c>
      <c r="G43" s="7">
        <v>525000</v>
      </c>
      <c r="H43" s="7">
        <v>155600</v>
      </c>
      <c r="I43" s="12">
        <f t="shared" si="4"/>
        <v>29.638095238095236</v>
      </c>
      <c r="J43" s="7">
        <v>518208</v>
      </c>
      <c r="K43" s="7">
        <v>86343</v>
      </c>
      <c r="L43" s="7">
        <f t="shared" si="5"/>
        <v>438657</v>
      </c>
      <c r="M43" s="7">
        <v>422155.4375</v>
      </c>
      <c r="N43" s="22">
        <f t="shared" si="6"/>
        <v>1.0390888308764232</v>
      </c>
      <c r="O43" s="26">
        <v>2340</v>
      </c>
      <c r="P43" s="31">
        <f t="shared" si="7"/>
        <v>187.46025641025642</v>
      </c>
      <c r="Q43" s="36" t="s">
        <v>27</v>
      </c>
      <c r="R43" s="41">
        <f>ABS(N77-N43)*100</f>
        <v>4.0267128781580563</v>
      </c>
      <c r="S43" t="s">
        <v>38</v>
      </c>
      <c r="T43" s="7">
        <v>61056</v>
      </c>
      <c r="V43" t="s">
        <v>29</v>
      </c>
      <c r="W43">
        <v>401</v>
      </c>
      <c r="X43" t="s">
        <v>189</v>
      </c>
    </row>
    <row r="44" spans="1:41" x14ac:dyDescent="0.25">
      <c r="A44" t="s">
        <v>128</v>
      </c>
      <c r="B44" t="s">
        <v>129</v>
      </c>
      <c r="C44" s="17">
        <v>44896</v>
      </c>
      <c r="D44" s="7">
        <v>190500</v>
      </c>
      <c r="E44" t="s">
        <v>32</v>
      </c>
      <c r="F44" t="s">
        <v>26</v>
      </c>
      <c r="G44" s="7">
        <v>190500</v>
      </c>
      <c r="H44" s="7">
        <v>77600</v>
      </c>
      <c r="I44" s="12">
        <f t="shared" si="4"/>
        <v>40.734908136482936</v>
      </c>
      <c r="J44" s="7">
        <v>201778</v>
      </c>
      <c r="K44" s="7">
        <v>25183</v>
      </c>
      <c r="L44" s="7">
        <f t="shared" si="5"/>
        <v>165317</v>
      </c>
      <c r="M44" s="7">
        <v>172624.640625</v>
      </c>
      <c r="N44" s="22">
        <f t="shared" si="6"/>
        <v>0.95766745350755167</v>
      </c>
      <c r="O44" s="26">
        <v>1440</v>
      </c>
      <c r="P44" s="31">
        <f t="shared" si="7"/>
        <v>114.80347222222223</v>
      </c>
      <c r="Q44" s="36" t="s">
        <v>27</v>
      </c>
      <c r="R44" s="41">
        <f>ABS(N77-N44)*100</f>
        <v>12.168850615045212</v>
      </c>
      <c r="S44" t="s">
        <v>35</v>
      </c>
      <c r="T44" s="7">
        <v>20726</v>
      </c>
      <c r="V44" t="s">
        <v>29</v>
      </c>
      <c r="W44">
        <v>401</v>
      </c>
      <c r="X44" t="s">
        <v>189</v>
      </c>
    </row>
    <row r="45" spans="1:41" x14ac:dyDescent="0.25">
      <c r="A45" t="s">
        <v>130</v>
      </c>
      <c r="B45" t="s">
        <v>131</v>
      </c>
      <c r="C45" s="17">
        <v>44784</v>
      </c>
      <c r="D45" s="7">
        <v>174900</v>
      </c>
      <c r="E45" t="s">
        <v>32</v>
      </c>
      <c r="F45" t="s">
        <v>26</v>
      </c>
      <c r="G45" s="7">
        <v>174900</v>
      </c>
      <c r="H45" s="7">
        <v>74600</v>
      </c>
      <c r="I45" s="12">
        <f t="shared" si="4"/>
        <v>42.652944539736993</v>
      </c>
      <c r="J45" s="7">
        <v>166847</v>
      </c>
      <c r="K45" s="7">
        <v>54959</v>
      </c>
      <c r="L45" s="7">
        <f t="shared" si="5"/>
        <v>119941</v>
      </c>
      <c r="M45" s="7">
        <v>109372.4375</v>
      </c>
      <c r="N45" s="22">
        <f t="shared" si="6"/>
        <v>1.0966291210251211</v>
      </c>
      <c r="O45" s="26">
        <v>1000</v>
      </c>
      <c r="P45" s="31">
        <f t="shared" si="7"/>
        <v>119.941</v>
      </c>
      <c r="Q45" s="36" t="s">
        <v>27</v>
      </c>
      <c r="R45" s="41">
        <f>ABS(N77-N45)*100</f>
        <v>1.7273161367117318</v>
      </c>
      <c r="S45" t="s">
        <v>35</v>
      </c>
      <c r="T45" s="7">
        <v>19691</v>
      </c>
      <c r="V45" t="s">
        <v>29</v>
      </c>
      <c r="W45">
        <v>401</v>
      </c>
      <c r="X45" t="s">
        <v>189</v>
      </c>
    </row>
    <row r="46" spans="1:41" x14ac:dyDescent="0.25">
      <c r="A46" t="s">
        <v>132</v>
      </c>
      <c r="B46" t="s">
        <v>133</v>
      </c>
      <c r="C46" s="17">
        <v>44734</v>
      </c>
      <c r="D46" s="7">
        <v>137000</v>
      </c>
      <c r="E46" t="s">
        <v>25</v>
      </c>
      <c r="F46" t="s">
        <v>26</v>
      </c>
      <c r="G46" s="7">
        <v>137000</v>
      </c>
      <c r="H46" s="7">
        <v>54300</v>
      </c>
      <c r="I46" s="12">
        <f t="shared" si="4"/>
        <v>39.635036496350367</v>
      </c>
      <c r="J46" s="7">
        <v>168219</v>
      </c>
      <c r="K46" s="7">
        <v>14380</v>
      </c>
      <c r="L46" s="7">
        <f t="shared" si="5"/>
        <v>122620</v>
      </c>
      <c r="M46" s="7">
        <v>150380.25</v>
      </c>
      <c r="N46" s="22">
        <f t="shared" si="6"/>
        <v>0.81539962860814497</v>
      </c>
      <c r="O46" s="26">
        <v>1357</v>
      </c>
      <c r="P46" s="31">
        <f t="shared" si="7"/>
        <v>90.361090641120114</v>
      </c>
      <c r="Q46" s="36" t="s">
        <v>27</v>
      </c>
      <c r="R46" s="41">
        <f>ABS(N77-N46)*100</f>
        <v>26.395633104985883</v>
      </c>
      <c r="S46" t="s">
        <v>33</v>
      </c>
      <c r="T46" s="7">
        <v>14380</v>
      </c>
      <c r="V46" t="s">
        <v>29</v>
      </c>
      <c r="W46">
        <v>401</v>
      </c>
      <c r="X46" t="s">
        <v>189</v>
      </c>
    </row>
    <row r="47" spans="1:41" x14ac:dyDescent="0.25">
      <c r="A47" t="s">
        <v>134</v>
      </c>
      <c r="B47" t="s">
        <v>135</v>
      </c>
      <c r="C47" s="17">
        <v>44817</v>
      </c>
      <c r="D47" s="7">
        <v>175000</v>
      </c>
      <c r="E47" t="s">
        <v>32</v>
      </c>
      <c r="F47" t="s">
        <v>26</v>
      </c>
      <c r="G47" s="7">
        <v>175000</v>
      </c>
      <c r="H47" s="7">
        <v>76200</v>
      </c>
      <c r="I47" s="12">
        <f t="shared" si="4"/>
        <v>43.542857142857144</v>
      </c>
      <c r="J47" s="7">
        <v>206098</v>
      </c>
      <c r="K47" s="7">
        <v>16673</v>
      </c>
      <c r="L47" s="7">
        <f t="shared" si="5"/>
        <v>158327</v>
      </c>
      <c r="M47" s="7">
        <v>185166.171875</v>
      </c>
      <c r="N47" s="22">
        <f t="shared" si="6"/>
        <v>0.85505358995530623</v>
      </c>
      <c r="O47" s="26">
        <v>1631</v>
      </c>
      <c r="P47" s="31">
        <f t="shared" si="7"/>
        <v>97.073574494175347</v>
      </c>
      <c r="Q47" s="36" t="s">
        <v>27</v>
      </c>
      <c r="R47" s="41">
        <f>ABS(N77-N47)*100</f>
        <v>22.430236970269757</v>
      </c>
      <c r="S47" t="s">
        <v>136</v>
      </c>
      <c r="T47" s="7">
        <v>16673</v>
      </c>
      <c r="V47" t="s">
        <v>29</v>
      </c>
      <c r="W47">
        <v>401</v>
      </c>
      <c r="X47" t="s">
        <v>189</v>
      </c>
    </row>
    <row r="48" spans="1:41" x14ac:dyDescent="0.25">
      <c r="A48" t="s">
        <v>137</v>
      </c>
      <c r="B48" t="s">
        <v>138</v>
      </c>
      <c r="C48" s="17">
        <v>44911</v>
      </c>
      <c r="D48" s="7">
        <v>250000</v>
      </c>
      <c r="E48" t="s">
        <v>32</v>
      </c>
      <c r="F48" t="s">
        <v>26</v>
      </c>
      <c r="G48" s="7">
        <v>250000</v>
      </c>
      <c r="H48" s="7">
        <v>94000</v>
      </c>
      <c r="I48" s="12">
        <f t="shared" si="4"/>
        <v>37.6</v>
      </c>
      <c r="J48" s="7">
        <v>247731</v>
      </c>
      <c r="K48" s="7">
        <v>40329</v>
      </c>
      <c r="L48" s="7">
        <f t="shared" si="5"/>
        <v>209671</v>
      </c>
      <c r="M48" s="7">
        <v>202739</v>
      </c>
      <c r="N48" s="22">
        <f t="shared" si="6"/>
        <v>1.0341917440650295</v>
      </c>
      <c r="O48" s="26">
        <v>1832</v>
      </c>
      <c r="P48" s="31">
        <f t="shared" si="7"/>
        <v>114.44923580786026</v>
      </c>
      <c r="Q48" s="36" t="s">
        <v>27</v>
      </c>
      <c r="R48" s="41">
        <f>ABS(N77-N48)*100</f>
        <v>4.5164215592974344</v>
      </c>
      <c r="S48" t="s">
        <v>35</v>
      </c>
      <c r="T48" s="7">
        <v>19238</v>
      </c>
      <c r="V48" t="s">
        <v>29</v>
      </c>
      <c r="W48">
        <v>401</v>
      </c>
      <c r="X48" t="s">
        <v>189</v>
      </c>
    </row>
    <row r="49" spans="1:41" x14ac:dyDescent="0.25">
      <c r="A49" t="s">
        <v>139</v>
      </c>
      <c r="B49" t="s">
        <v>140</v>
      </c>
      <c r="C49" s="17">
        <v>45120</v>
      </c>
      <c r="D49" s="7">
        <v>135938</v>
      </c>
      <c r="E49" t="s">
        <v>141</v>
      </c>
      <c r="F49" t="s">
        <v>142</v>
      </c>
      <c r="G49" s="7">
        <v>135938</v>
      </c>
      <c r="H49" s="7">
        <v>64000</v>
      </c>
      <c r="I49" s="12">
        <f t="shared" si="4"/>
        <v>47.080286601244687</v>
      </c>
      <c r="J49" s="7">
        <v>136787</v>
      </c>
      <c r="K49" s="7">
        <v>19985</v>
      </c>
      <c r="L49" s="7">
        <f t="shared" si="5"/>
        <v>115953</v>
      </c>
      <c r="M49" s="7">
        <v>114175.953125</v>
      </c>
      <c r="N49" s="22">
        <f t="shared" si="6"/>
        <v>1.0155641080837265</v>
      </c>
      <c r="O49" s="26">
        <v>1436</v>
      </c>
      <c r="P49" s="31">
        <f t="shared" si="7"/>
        <v>80.74721448467966</v>
      </c>
      <c r="Q49" s="36" t="s">
        <v>27</v>
      </c>
      <c r="R49" s="41">
        <f>ABS(N77-N49)*100</f>
        <v>6.3791851574277247</v>
      </c>
      <c r="S49" t="s">
        <v>35</v>
      </c>
      <c r="T49" s="7">
        <v>13547</v>
      </c>
      <c r="V49" t="s">
        <v>29</v>
      </c>
      <c r="W49">
        <v>401</v>
      </c>
      <c r="X49" t="s">
        <v>189</v>
      </c>
    </row>
    <row r="50" spans="1:41" x14ac:dyDescent="0.25">
      <c r="A50" t="s">
        <v>145</v>
      </c>
      <c r="B50" t="s">
        <v>146</v>
      </c>
      <c r="C50" s="17">
        <v>45321</v>
      </c>
      <c r="D50" s="7">
        <v>589000</v>
      </c>
      <c r="E50" t="s">
        <v>32</v>
      </c>
      <c r="F50" t="s">
        <v>26</v>
      </c>
      <c r="G50" s="7">
        <v>589000</v>
      </c>
      <c r="H50" s="7">
        <v>229300</v>
      </c>
      <c r="I50" s="12">
        <f t="shared" si="4"/>
        <v>38.930390492359933</v>
      </c>
      <c r="J50" s="7">
        <v>492408</v>
      </c>
      <c r="K50" s="7">
        <v>20042</v>
      </c>
      <c r="L50" s="7">
        <f t="shared" si="5"/>
        <v>568958</v>
      </c>
      <c r="M50" s="7">
        <v>461745.84375</v>
      </c>
      <c r="N50" s="22">
        <f t="shared" si="6"/>
        <v>1.2321886763057626</v>
      </c>
      <c r="O50" s="26">
        <v>3304</v>
      </c>
      <c r="P50" s="31">
        <f t="shared" si="7"/>
        <v>172.20278450363196</v>
      </c>
      <c r="Q50" s="36" t="s">
        <v>27</v>
      </c>
      <c r="R50" s="41">
        <f>ABS(N77-N50)*100</f>
        <v>15.283271664775878</v>
      </c>
      <c r="S50" t="s">
        <v>46</v>
      </c>
      <c r="T50" s="7">
        <v>20042</v>
      </c>
      <c r="V50" t="s">
        <v>29</v>
      </c>
      <c r="W50">
        <v>401</v>
      </c>
      <c r="X50" t="s">
        <v>189</v>
      </c>
    </row>
    <row r="51" spans="1:41" x14ac:dyDescent="0.25">
      <c r="A51" t="s">
        <v>147</v>
      </c>
      <c r="B51" t="s">
        <v>148</v>
      </c>
      <c r="C51" s="17">
        <v>45065</v>
      </c>
      <c r="D51" s="7">
        <v>231000</v>
      </c>
      <c r="E51" t="s">
        <v>32</v>
      </c>
      <c r="F51" t="s">
        <v>26</v>
      </c>
      <c r="G51" s="7">
        <v>231000</v>
      </c>
      <c r="H51" s="7">
        <v>109300</v>
      </c>
      <c r="I51" s="12">
        <f t="shared" si="4"/>
        <v>47.316017316017316</v>
      </c>
      <c r="J51" s="7">
        <v>231800</v>
      </c>
      <c r="K51" s="7">
        <v>51034</v>
      </c>
      <c r="L51" s="7">
        <f t="shared" si="5"/>
        <v>179966</v>
      </c>
      <c r="M51" s="7">
        <v>176701.859375</v>
      </c>
      <c r="N51" s="22">
        <f t="shared" si="6"/>
        <v>1.01847258787511</v>
      </c>
      <c r="O51" s="26">
        <v>1434</v>
      </c>
      <c r="P51" s="31">
        <f t="shared" si="7"/>
        <v>125.49930264993027</v>
      </c>
      <c r="Q51" s="36" t="s">
        <v>27</v>
      </c>
      <c r="R51" s="41">
        <f>ABS(N77-N51)*100</f>
        <v>6.0883371782893825</v>
      </c>
      <c r="S51" t="s">
        <v>35</v>
      </c>
      <c r="T51" s="7">
        <v>26933</v>
      </c>
      <c r="V51" t="s">
        <v>29</v>
      </c>
      <c r="W51">
        <v>401</v>
      </c>
      <c r="X51" t="s">
        <v>189</v>
      </c>
    </row>
    <row r="52" spans="1:41" x14ac:dyDescent="0.25">
      <c r="A52" t="s">
        <v>149</v>
      </c>
      <c r="B52" t="s">
        <v>150</v>
      </c>
      <c r="C52" s="17">
        <v>44867</v>
      </c>
      <c r="D52" s="7">
        <v>217000</v>
      </c>
      <c r="E52" t="s">
        <v>32</v>
      </c>
      <c r="F52" t="s">
        <v>26</v>
      </c>
      <c r="G52" s="7">
        <v>217000</v>
      </c>
      <c r="H52" s="7">
        <v>90100</v>
      </c>
      <c r="I52" s="12">
        <f t="shared" si="4"/>
        <v>41.52073732718894</v>
      </c>
      <c r="J52" s="7">
        <v>267276</v>
      </c>
      <c r="K52" s="7">
        <v>56761</v>
      </c>
      <c r="L52" s="7">
        <f t="shared" si="5"/>
        <v>160239</v>
      </c>
      <c r="M52" s="7">
        <v>205782.015625</v>
      </c>
      <c r="N52" s="22">
        <f t="shared" si="6"/>
        <v>0.7786832076327127</v>
      </c>
      <c r="O52" s="26">
        <v>1848</v>
      </c>
      <c r="P52" s="31">
        <f t="shared" si="7"/>
        <v>86.709415584415581</v>
      </c>
      <c r="Q52" s="36" t="s">
        <v>27</v>
      </c>
      <c r="R52" s="41">
        <f>ABS(N77-N52)*100</f>
        <v>30.06727520252911</v>
      </c>
      <c r="S52" t="s">
        <v>33</v>
      </c>
      <c r="T52" s="7">
        <v>29626</v>
      </c>
      <c r="V52" t="s">
        <v>29</v>
      </c>
      <c r="W52">
        <v>401</v>
      </c>
      <c r="X52" t="s">
        <v>189</v>
      </c>
    </row>
    <row r="53" spans="1:41" x14ac:dyDescent="0.25">
      <c r="A53" t="s">
        <v>153</v>
      </c>
      <c r="B53" t="s">
        <v>154</v>
      </c>
      <c r="C53" s="17">
        <v>44827</v>
      </c>
      <c r="D53" s="7">
        <v>167000</v>
      </c>
      <c r="E53" t="s">
        <v>25</v>
      </c>
      <c r="F53" t="s">
        <v>26</v>
      </c>
      <c r="G53" s="7">
        <v>167000</v>
      </c>
      <c r="H53" s="7">
        <v>39600</v>
      </c>
      <c r="I53" s="12">
        <f t="shared" si="4"/>
        <v>23.712574850299401</v>
      </c>
      <c r="J53" s="7">
        <v>113766</v>
      </c>
      <c r="K53" s="7">
        <v>44309</v>
      </c>
      <c r="L53" s="7">
        <f t="shared" si="5"/>
        <v>122691</v>
      </c>
      <c r="M53" s="7">
        <v>67895.40625</v>
      </c>
      <c r="N53" s="22">
        <f t="shared" si="6"/>
        <v>1.8070589274955551</v>
      </c>
      <c r="O53" s="26">
        <v>1960</v>
      </c>
      <c r="P53" s="31">
        <f t="shared" si="7"/>
        <v>62.597448979591839</v>
      </c>
      <c r="Q53" s="36" t="s">
        <v>27</v>
      </c>
      <c r="R53" s="41">
        <f>ABS(N77-N53)*100</f>
        <v>72.770296783755128</v>
      </c>
      <c r="S53" t="s">
        <v>41</v>
      </c>
      <c r="T53" s="7">
        <v>17323</v>
      </c>
      <c r="V53" t="s">
        <v>29</v>
      </c>
      <c r="W53">
        <v>401</v>
      </c>
      <c r="X53" t="s">
        <v>189</v>
      </c>
    </row>
    <row r="54" spans="1:41" x14ac:dyDescent="0.25">
      <c r="A54" t="s">
        <v>155</v>
      </c>
      <c r="B54" t="s">
        <v>156</v>
      </c>
      <c r="C54" s="17">
        <v>45373</v>
      </c>
      <c r="D54" s="7">
        <v>109500</v>
      </c>
      <c r="E54" t="s">
        <v>32</v>
      </c>
      <c r="F54" t="s">
        <v>26</v>
      </c>
      <c r="G54" s="7">
        <v>109500</v>
      </c>
      <c r="H54" s="7">
        <v>50500</v>
      </c>
      <c r="I54" s="12">
        <f t="shared" si="4"/>
        <v>46.118721461187214</v>
      </c>
      <c r="J54" s="7">
        <v>106531</v>
      </c>
      <c r="K54" s="7">
        <v>17904</v>
      </c>
      <c r="L54" s="7">
        <f t="shared" si="5"/>
        <v>91596</v>
      </c>
      <c r="M54" s="7">
        <v>86634.40625</v>
      </c>
      <c r="N54" s="22">
        <f t="shared" si="6"/>
        <v>1.0572704767628047</v>
      </c>
      <c r="O54" s="26">
        <v>1064</v>
      </c>
      <c r="P54" s="31">
        <f t="shared" si="7"/>
        <v>86.08646616541354</v>
      </c>
      <c r="Q54" s="36" t="s">
        <v>27</v>
      </c>
      <c r="R54" s="41">
        <f>ABS(N77-N54)*100</f>
        <v>2.2085482895199071</v>
      </c>
      <c r="S54" t="s">
        <v>35</v>
      </c>
      <c r="T54" s="7">
        <v>17904</v>
      </c>
      <c r="V54" t="s">
        <v>29</v>
      </c>
      <c r="W54">
        <v>401</v>
      </c>
      <c r="X54" t="s">
        <v>189</v>
      </c>
    </row>
    <row r="55" spans="1:41" x14ac:dyDescent="0.25">
      <c r="A55" t="s">
        <v>163</v>
      </c>
      <c r="B55" t="s">
        <v>164</v>
      </c>
      <c r="C55" s="17">
        <v>45014</v>
      </c>
      <c r="D55" s="7">
        <v>149900</v>
      </c>
      <c r="E55" t="s">
        <v>32</v>
      </c>
      <c r="F55" t="s">
        <v>26</v>
      </c>
      <c r="G55" s="7">
        <v>149900</v>
      </c>
      <c r="H55" s="7">
        <v>79400</v>
      </c>
      <c r="I55" s="12">
        <f t="shared" si="4"/>
        <v>52.968645763842559</v>
      </c>
      <c r="J55" s="7">
        <v>204840</v>
      </c>
      <c r="K55" s="7">
        <v>27970</v>
      </c>
      <c r="L55" s="7">
        <f t="shared" si="5"/>
        <v>121930</v>
      </c>
      <c r="M55" s="7">
        <v>172893.453125</v>
      </c>
      <c r="N55" s="22">
        <f t="shared" si="6"/>
        <v>0.70523202467270985</v>
      </c>
      <c r="O55" s="26">
        <v>1986</v>
      </c>
      <c r="P55" s="31">
        <f t="shared" si="7"/>
        <v>61.394763343403824</v>
      </c>
      <c r="Q55" s="36" t="s">
        <v>27</v>
      </c>
      <c r="R55" s="41">
        <f>ABS(N77-N55)*100</f>
        <v>37.412393498529397</v>
      </c>
      <c r="S55" t="s">
        <v>35</v>
      </c>
      <c r="T55" s="7">
        <v>24368</v>
      </c>
      <c r="V55" t="s">
        <v>29</v>
      </c>
      <c r="W55">
        <v>401</v>
      </c>
      <c r="X55" t="s">
        <v>189</v>
      </c>
    </row>
    <row r="56" spans="1:41" x14ac:dyDescent="0.25">
      <c r="A56" t="s">
        <v>165</v>
      </c>
      <c r="B56" t="s">
        <v>166</v>
      </c>
      <c r="C56" s="17">
        <v>45118</v>
      </c>
      <c r="D56" s="7">
        <v>339000</v>
      </c>
      <c r="E56" t="s">
        <v>32</v>
      </c>
      <c r="F56" t="s">
        <v>26</v>
      </c>
      <c r="G56" s="7">
        <v>339000</v>
      </c>
      <c r="H56" s="7">
        <v>136500</v>
      </c>
      <c r="I56" s="12">
        <f t="shared" si="4"/>
        <v>40.26548672566372</v>
      </c>
      <c r="J56" s="7">
        <v>289294</v>
      </c>
      <c r="K56" s="7">
        <v>47442</v>
      </c>
      <c r="L56" s="7">
        <f t="shared" si="5"/>
        <v>291558</v>
      </c>
      <c r="M56" s="7">
        <v>236414.46875</v>
      </c>
      <c r="N56" s="22">
        <f t="shared" si="6"/>
        <v>1.2332493926516501</v>
      </c>
      <c r="O56" s="26">
        <v>1456</v>
      </c>
      <c r="P56" s="31">
        <f t="shared" si="7"/>
        <v>200.24587912087912</v>
      </c>
      <c r="Q56" s="36" t="s">
        <v>27</v>
      </c>
      <c r="R56" s="41">
        <f>ABS(N77-N56)*100</f>
        <v>15.389343299364633</v>
      </c>
      <c r="S56" t="s">
        <v>35</v>
      </c>
      <c r="T56" s="7">
        <v>35660</v>
      </c>
      <c r="V56" t="s">
        <v>29</v>
      </c>
      <c r="W56">
        <v>401</v>
      </c>
      <c r="X56" t="s">
        <v>189</v>
      </c>
    </row>
    <row r="57" spans="1:41" x14ac:dyDescent="0.25">
      <c r="A57" t="s">
        <v>167</v>
      </c>
      <c r="B57" t="s">
        <v>168</v>
      </c>
      <c r="C57" s="17">
        <v>44830</v>
      </c>
      <c r="D57" s="7">
        <v>321600</v>
      </c>
      <c r="E57" t="s">
        <v>32</v>
      </c>
      <c r="F57" t="s">
        <v>26</v>
      </c>
      <c r="G57" s="7">
        <v>321600</v>
      </c>
      <c r="H57" s="7">
        <v>107200</v>
      </c>
      <c r="I57" s="12">
        <f t="shared" si="4"/>
        <v>33.333333333333329</v>
      </c>
      <c r="J57" s="7">
        <v>359736</v>
      </c>
      <c r="K57" s="7">
        <v>39298</v>
      </c>
      <c r="L57" s="7">
        <f t="shared" si="5"/>
        <v>282302</v>
      </c>
      <c r="M57" s="7">
        <v>313233.625</v>
      </c>
      <c r="N57" s="22">
        <f t="shared" si="6"/>
        <v>0.90125062403501544</v>
      </c>
      <c r="O57" s="26">
        <v>1610</v>
      </c>
      <c r="P57" s="31">
        <f t="shared" si="7"/>
        <v>175.34285714285716</v>
      </c>
      <c r="Q57" s="36" t="s">
        <v>27</v>
      </c>
      <c r="R57" s="41">
        <f>ABS(N77-N57)*100</f>
        <v>17.810533562298836</v>
      </c>
      <c r="S57" t="s">
        <v>33</v>
      </c>
      <c r="T57" s="7">
        <v>39298</v>
      </c>
      <c r="V57" t="s">
        <v>29</v>
      </c>
      <c r="W57">
        <v>401</v>
      </c>
      <c r="X57" t="s">
        <v>189</v>
      </c>
    </row>
    <row r="58" spans="1:41" x14ac:dyDescent="0.25">
      <c r="A58" t="s">
        <v>169</v>
      </c>
      <c r="B58" t="s">
        <v>170</v>
      </c>
      <c r="C58" s="17">
        <v>45085</v>
      </c>
      <c r="D58" s="7">
        <v>180000</v>
      </c>
      <c r="E58" t="s">
        <v>32</v>
      </c>
      <c r="F58" t="s">
        <v>26</v>
      </c>
      <c r="G58" s="7">
        <v>180000</v>
      </c>
      <c r="H58" s="7">
        <v>103400</v>
      </c>
      <c r="I58" s="12">
        <f t="shared" si="4"/>
        <v>57.444444444444443</v>
      </c>
      <c r="J58" s="7">
        <v>218555</v>
      </c>
      <c r="K58" s="7">
        <v>46915</v>
      </c>
      <c r="L58" s="7">
        <f t="shared" si="5"/>
        <v>133085</v>
      </c>
      <c r="M58" s="7">
        <v>167781.03125</v>
      </c>
      <c r="N58" s="22">
        <f t="shared" si="6"/>
        <v>0.79320647279666778</v>
      </c>
      <c r="O58" s="26">
        <v>2000</v>
      </c>
      <c r="P58" s="31">
        <f t="shared" si="7"/>
        <v>66.542500000000004</v>
      </c>
      <c r="Q58" s="36" t="s">
        <v>27</v>
      </c>
      <c r="R58" s="41">
        <f>ABS(N77-N58)*100</f>
        <v>28.614948686133602</v>
      </c>
      <c r="S58" t="s">
        <v>35</v>
      </c>
      <c r="T58" s="7">
        <v>29284</v>
      </c>
      <c r="V58" t="s">
        <v>29</v>
      </c>
      <c r="W58">
        <v>401</v>
      </c>
      <c r="X58" t="s">
        <v>189</v>
      </c>
    </row>
    <row r="59" spans="1:41" x14ac:dyDescent="0.25">
      <c r="A59" t="s">
        <v>171</v>
      </c>
      <c r="B59" t="s">
        <v>172</v>
      </c>
      <c r="C59" s="17">
        <v>44917</v>
      </c>
      <c r="D59" s="7">
        <v>300000</v>
      </c>
      <c r="E59" t="s">
        <v>32</v>
      </c>
      <c r="F59" t="s">
        <v>26</v>
      </c>
      <c r="G59" s="7">
        <v>300000</v>
      </c>
      <c r="H59" s="7">
        <v>138000</v>
      </c>
      <c r="I59" s="12">
        <f t="shared" si="4"/>
        <v>46</v>
      </c>
      <c r="J59" s="7">
        <v>340827</v>
      </c>
      <c r="K59" s="7">
        <v>99700</v>
      </c>
      <c r="L59" s="7">
        <f t="shared" si="5"/>
        <v>200300</v>
      </c>
      <c r="M59" s="7">
        <v>235705.765625</v>
      </c>
      <c r="N59" s="22">
        <f t="shared" si="6"/>
        <v>0.84978829206354933</v>
      </c>
      <c r="O59" s="26">
        <v>2110</v>
      </c>
      <c r="P59" s="31">
        <f t="shared" si="7"/>
        <v>94.928909952606631</v>
      </c>
      <c r="Q59" s="36" t="s">
        <v>27</v>
      </c>
      <c r="R59" s="41">
        <f>ABS(N77-N59)*100</f>
        <v>22.956766759445447</v>
      </c>
      <c r="S59" t="s">
        <v>136</v>
      </c>
      <c r="T59" s="7">
        <v>53925</v>
      </c>
      <c r="V59" t="s">
        <v>29</v>
      </c>
      <c r="W59">
        <v>401</v>
      </c>
      <c r="X59" t="s">
        <v>189</v>
      </c>
    </row>
    <row r="60" spans="1:41" x14ac:dyDescent="0.25">
      <c r="A60" t="s">
        <v>173</v>
      </c>
      <c r="B60" t="s">
        <v>174</v>
      </c>
      <c r="C60" s="17">
        <v>45009</v>
      </c>
      <c r="D60" s="7">
        <v>220000</v>
      </c>
      <c r="E60" t="s">
        <v>32</v>
      </c>
      <c r="F60" t="s">
        <v>26</v>
      </c>
      <c r="G60" s="7">
        <v>220000</v>
      </c>
      <c r="H60" s="7">
        <v>90000</v>
      </c>
      <c r="I60" s="12">
        <f t="shared" si="4"/>
        <v>40.909090909090914</v>
      </c>
      <c r="J60" s="7">
        <v>247781</v>
      </c>
      <c r="K60" s="7">
        <v>16673</v>
      </c>
      <c r="L60" s="7">
        <f t="shared" si="5"/>
        <v>203327</v>
      </c>
      <c r="M60" s="7">
        <v>225912.03125</v>
      </c>
      <c r="N60" s="22">
        <f t="shared" si="6"/>
        <v>0.90002731981544259</v>
      </c>
      <c r="O60" s="26">
        <v>2836</v>
      </c>
      <c r="P60" s="31">
        <f t="shared" si="7"/>
        <v>71.694992947813816</v>
      </c>
      <c r="Q60" s="36" t="s">
        <v>27</v>
      </c>
      <c r="R60" s="41">
        <f>ABS(N77-N60)*100</f>
        <v>17.932863984256119</v>
      </c>
      <c r="S60" t="s">
        <v>49</v>
      </c>
      <c r="T60" s="7">
        <v>16673</v>
      </c>
      <c r="V60" t="s">
        <v>29</v>
      </c>
      <c r="W60">
        <v>401</v>
      </c>
      <c r="X60" t="s">
        <v>189</v>
      </c>
    </row>
    <row r="61" spans="1:41" x14ac:dyDescent="0.25">
      <c r="A61" t="s">
        <v>175</v>
      </c>
      <c r="B61" t="s">
        <v>176</v>
      </c>
      <c r="C61" s="17">
        <v>44987</v>
      </c>
      <c r="D61" s="7">
        <v>490000</v>
      </c>
      <c r="E61" t="s">
        <v>32</v>
      </c>
      <c r="F61" t="s">
        <v>26</v>
      </c>
      <c r="G61" s="7">
        <v>490000</v>
      </c>
      <c r="H61" s="7">
        <v>206200</v>
      </c>
      <c r="I61" s="12">
        <f t="shared" si="4"/>
        <v>42.081632653061227</v>
      </c>
      <c r="J61" s="7">
        <v>494181</v>
      </c>
      <c r="K61" s="7">
        <v>129556</v>
      </c>
      <c r="L61" s="7">
        <f t="shared" si="5"/>
        <v>360444</v>
      </c>
      <c r="M61" s="7">
        <v>356427.1875</v>
      </c>
      <c r="N61" s="22">
        <f t="shared" si="6"/>
        <v>1.0112696579858964</v>
      </c>
      <c r="O61" s="26">
        <v>2468</v>
      </c>
      <c r="P61" s="31">
        <f t="shared" si="7"/>
        <v>146.04700162074553</v>
      </c>
      <c r="Q61" s="36" t="s">
        <v>27</v>
      </c>
      <c r="R61" s="41">
        <f>ABS(N77-N61)*100</f>
        <v>6.8086301672107385</v>
      </c>
      <c r="S61" t="s">
        <v>136</v>
      </c>
      <c r="T61" s="7">
        <v>94510</v>
      </c>
      <c r="V61" t="s">
        <v>29</v>
      </c>
      <c r="W61">
        <v>401</v>
      </c>
      <c r="X61" t="s">
        <v>189</v>
      </c>
    </row>
    <row r="62" spans="1:41" x14ac:dyDescent="0.25">
      <c r="A62" t="s">
        <v>177</v>
      </c>
      <c r="B62" t="s">
        <v>178</v>
      </c>
      <c r="C62" s="17">
        <v>45372</v>
      </c>
      <c r="D62" s="7">
        <v>142200</v>
      </c>
      <c r="E62" t="s">
        <v>32</v>
      </c>
      <c r="F62" t="s">
        <v>26</v>
      </c>
      <c r="G62" s="7">
        <v>142200</v>
      </c>
      <c r="H62" s="7">
        <v>67500</v>
      </c>
      <c r="I62" s="12">
        <f t="shared" si="4"/>
        <v>47.468354430379748</v>
      </c>
      <c r="J62" s="7">
        <v>144033</v>
      </c>
      <c r="K62" s="7">
        <v>22181</v>
      </c>
      <c r="L62" s="7">
        <f t="shared" si="5"/>
        <v>120019</v>
      </c>
      <c r="M62" s="7">
        <v>119112.4140625</v>
      </c>
      <c r="N62" s="22">
        <f t="shared" si="6"/>
        <v>1.0076111792766143</v>
      </c>
      <c r="O62" s="26">
        <v>1224</v>
      </c>
      <c r="P62" s="31">
        <f t="shared" si="7"/>
        <v>98.054738562091501</v>
      </c>
      <c r="Q62" s="36" t="s">
        <v>27</v>
      </c>
      <c r="R62" s="41">
        <f>ABS(N74-N62)*100</f>
        <v>100.76111792766143</v>
      </c>
      <c r="S62" t="s">
        <v>35</v>
      </c>
      <c r="T62" s="7">
        <v>16673</v>
      </c>
      <c r="V62" t="s">
        <v>29</v>
      </c>
      <c r="W62">
        <v>401</v>
      </c>
      <c r="X62" t="s">
        <v>189</v>
      </c>
    </row>
    <row r="63" spans="1:41" x14ac:dyDescent="0.25">
      <c r="A63" t="s">
        <v>190</v>
      </c>
      <c r="B63" t="s">
        <v>191</v>
      </c>
      <c r="C63" s="17">
        <v>45030</v>
      </c>
      <c r="D63" s="7">
        <v>210000</v>
      </c>
      <c r="E63" t="s">
        <v>32</v>
      </c>
      <c r="F63" t="s">
        <v>192</v>
      </c>
      <c r="G63" s="7">
        <v>210000</v>
      </c>
      <c r="H63" s="7">
        <v>83000</v>
      </c>
      <c r="I63" s="12">
        <v>39.523809523809526</v>
      </c>
      <c r="J63" s="7">
        <v>165944</v>
      </c>
      <c r="K63" s="7">
        <v>17836</v>
      </c>
      <c r="L63" s="7">
        <v>192164</v>
      </c>
      <c r="M63" s="7">
        <v>172002.59375</v>
      </c>
      <c r="N63" s="22">
        <v>1.1172157105915737</v>
      </c>
      <c r="O63" s="26">
        <v>1456</v>
      </c>
      <c r="P63" s="31">
        <v>131.98076923076923</v>
      </c>
      <c r="Q63" s="36" t="s">
        <v>193</v>
      </c>
      <c r="R63" s="41">
        <v>111.72157105915737</v>
      </c>
      <c r="S63" t="s">
        <v>194</v>
      </c>
      <c r="T63" s="7">
        <v>16292</v>
      </c>
      <c r="V63" t="s">
        <v>195</v>
      </c>
      <c r="W63">
        <v>401</v>
      </c>
      <c r="X63" t="s">
        <v>196</v>
      </c>
      <c r="AM63" s="2"/>
      <c r="AO63" s="2"/>
    </row>
    <row r="64" spans="1:41" x14ac:dyDescent="0.25">
      <c r="A64" t="s">
        <v>197</v>
      </c>
      <c r="B64" t="s">
        <v>198</v>
      </c>
      <c r="C64" s="17">
        <v>44988</v>
      </c>
      <c r="D64" s="7">
        <v>131000</v>
      </c>
      <c r="E64" t="s">
        <v>25</v>
      </c>
      <c r="F64" t="s">
        <v>192</v>
      </c>
      <c r="G64" s="7">
        <v>131000</v>
      </c>
      <c r="H64" s="7">
        <v>46200</v>
      </c>
      <c r="I64" s="12">
        <v>35.267175572519079</v>
      </c>
      <c r="J64" s="7">
        <v>119327</v>
      </c>
      <c r="K64" s="7">
        <v>26268</v>
      </c>
      <c r="L64" s="7">
        <v>104732</v>
      </c>
      <c r="M64" s="7">
        <v>108072.421875</v>
      </c>
      <c r="N64" s="22">
        <v>0.96909089463301157</v>
      </c>
      <c r="O64" s="26">
        <v>0</v>
      </c>
      <c r="Q64" s="36" t="s">
        <v>193</v>
      </c>
      <c r="R64" s="41">
        <v>96.909089463301157</v>
      </c>
      <c r="S64" t="s">
        <v>194</v>
      </c>
      <c r="T64" s="7">
        <v>22321</v>
      </c>
      <c r="V64" t="s">
        <v>195</v>
      </c>
      <c r="W64">
        <v>401</v>
      </c>
      <c r="X64" t="s">
        <v>196</v>
      </c>
    </row>
    <row r="65" spans="1:24" x14ac:dyDescent="0.25">
      <c r="A65" t="s">
        <v>199</v>
      </c>
      <c r="B65" t="s">
        <v>200</v>
      </c>
      <c r="C65" s="17">
        <v>45231</v>
      </c>
      <c r="D65" s="7">
        <v>193000</v>
      </c>
      <c r="E65" t="s">
        <v>32</v>
      </c>
      <c r="F65" t="s">
        <v>192</v>
      </c>
      <c r="G65" s="7">
        <v>193000</v>
      </c>
      <c r="H65" s="7">
        <v>87100</v>
      </c>
      <c r="I65" s="12">
        <v>45.129533678756481</v>
      </c>
      <c r="J65" s="7">
        <v>174194</v>
      </c>
      <c r="K65" s="7">
        <v>14709</v>
      </c>
      <c r="L65" s="7">
        <v>178291</v>
      </c>
      <c r="M65" s="7">
        <v>185215.078125</v>
      </c>
      <c r="N65" s="22">
        <v>0.96261601271832198</v>
      </c>
      <c r="O65" s="26">
        <v>1092</v>
      </c>
      <c r="P65" s="31">
        <v>163.27014652014651</v>
      </c>
      <c r="Q65" s="36" t="s">
        <v>193</v>
      </c>
      <c r="R65" s="41">
        <v>96.261601271832191</v>
      </c>
      <c r="S65" t="s">
        <v>194</v>
      </c>
      <c r="T65" s="7">
        <v>14709</v>
      </c>
      <c r="V65" t="s">
        <v>195</v>
      </c>
      <c r="W65">
        <v>401</v>
      </c>
      <c r="X65" t="s">
        <v>196</v>
      </c>
    </row>
    <row r="66" spans="1:24" x14ac:dyDescent="0.25">
      <c r="A66" t="s">
        <v>202</v>
      </c>
      <c r="B66" t="s">
        <v>203</v>
      </c>
      <c r="C66" s="17">
        <v>45090</v>
      </c>
      <c r="D66" s="7">
        <v>150000</v>
      </c>
      <c r="E66" t="s">
        <v>32</v>
      </c>
      <c r="F66" t="s">
        <v>192</v>
      </c>
      <c r="G66" s="7">
        <v>150000</v>
      </c>
      <c r="H66" s="7">
        <v>68300</v>
      </c>
      <c r="I66" s="12">
        <v>45.533333333333331</v>
      </c>
      <c r="J66" s="7">
        <v>136655</v>
      </c>
      <c r="K66" s="7">
        <v>20561</v>
      </c>
      <c r="L66" s="7">
        <v>129439</v>
      </c>
      <c r="M66" s="7">
        <v>127166.9765625</v>
      </c>
      <c r="N66" s="22">
        <v>1.0178664579351964</v>
      </c>
      <c r="O66" s="26">
        <v>1806</v>
      </c>
      <c r="P66" s="31">
        <v>71.671650055370989</v>
      </c>
      <c r="Q66" s="36" t="s">
        <v>193</v>
      </c>
      <c r="R66" s="41">
        <v>101.78664579351964</v>
      </c>
      <c r="S66" t="s">
        <v>201</v>
      </c>
      <c r="T66" s="7">
        <v>9857</v>
      </c>
      <c r="V66" t="s">
        <v>195</v>
      </c>
      <c r="W66">
        <v>401</v>
      </c>
      <c r="X66" t="s">
        <v>196</v>
      </c>
    </row>
    <row r="67" spans="1:24" x14ac:dyDescent="0.25">
      <c r="A67" t="s">
        <v>204</v>
      </c>
      <c r="B67" t="s">
        <v>205</v>
      </c>
      <c r="C67" s="17">
        <v>44778</v>
      </c>
      <c r="D67" s="7">
        <v>250000</v>
      </c>
      <c r="E67" t="s">
        <v>32</v>
      </c>
      <c r="F67" t="s">
        <v>192</v>
      </c>
      <c r="G67" s="7">
        <v>250000</v>
      </c>
      <c r="H67" s="7">
        <v>67200</v>
      </c>
      <c r="I67" s="12">
        <v>26.88</v>
      </c>
      <c r="J67" s="7">
        <v>133089</v>
      </c>
      <c r="K67" s="7">
        <v>30654</v>
      </c>
      <c r="L67" s="7">
        <v>219346</v>
      </c>
      <c r="M67" s="7">
        <v>126617.71875</v>
      </c>
      <c r="N67" s="22">
        <v>1.7323483803486233</v>
      </c>
      <c r="O67" s="26">
        <v>960</v>
      </c>
      <c r="P67" s="31">
        <v>228.48541666666668</v>
      </c>
      <c r="Q67" s="36" t="s">
        <v>193</v>
      </c>
      <c r="R67" s="41">
        <v>173.23483803486232</v>
      </c>
      <c r="S67" t="s">
        <v>206</v>
      </c>
      <c r="T67" s="7">
        <v>30654</v>
      </c>
      <c r="V67" t="s">
        <v>195</v>
      </c>
      <c r="W67">
        <v>401</v>
      </c>
      <c r="X67" t="s">
        <v>196</v>
      </c>
    </row>
    <row r="68" spans="1:24" x14ac:dyDescent="0.25">
      <c r="A68" t="s">
        <v>207</v>
      </c>
      <c r="B68" t="s">
        <v>208</v>
      </c>
      <c r="C68" s="17">
        <v>44831</v>
      </c>
      <c r="D68" s="7">
        <v>221000</v>
      </c>
      <c r="E68" t="s">
        <v>25</v>
      </c>
      <c r="F68" t="s">
        <v>192</v>
      </c>
      <c r="G68" s="7">
        <v>221000</v>
      </c>
      <c r="H68" s="7">
        <v>87900</v>
      </c>
      <c r="I68" s="12">
        <v>39.773755656108598</v>
      </c>
      <c r="J68" s="7">
        <v>180051</v>
      </c>
      <c r="K68" s="7">
        <v>23067</v>
      </c>
      <c r="L68" s="7">
        <v>197933</v>
      </c>
      <c r="M68" s="7">
        <v>204782.21875</v>
      </c>
      <c r="N68" s="22">
        <v>0.96655364517579723</v>
      </c>
      <c r="O68" s="26">
        <v>1200</v>
      </c>
      <c r="P68" s="31">
        <v>164.94416666666666</v>
      </c>
      <c r="Q68" s="36" t="s">
        <v>193</v>
      </c>
      <c r="R68" s="41">
        <v>96.655364517579727</v>
      </c>
      <c r="S68" t="s">
        <v>194</v>
      </c>
      <c r="T68" s="7">
        <v>23067</v>
      </c>
      <c r="V68" t="s">
        <v>195</v>
      </c>
      <c r="W68">
        <v>401</v>
      </c>
      <c r="X68" t="s">
        <v>196</v>
      </c>
    </row>
    <row r="69" spans="1:24" x14ac:dyDescent="0.25">
      <c r="A69" t="s">
        <v>209</v>
      </c>
      <c r="B69" t="s">
        <v>210</v>
      </c>
      <c r="C69" s="17">
        <v>45236</v>
      </c>
      <c r="D69" s="7">
        <v>265000</v>
      </c>
      <c r="E69" t="s">
        <v>32</v>
      </c>
      <c r="F69" t="s">
        <v>192</v>
      </c>
      <c r="G69" s="7">
        <v>265000</v>
      </c>
      <c r="H69" s="7">
        <v>118000</v>
      </c>
      <c r="I69" s="12">
        <v>44.528301886792455</v>
      </c>
      <c r="J69" s="7">
        <v>235940</v>
      </c>
      <c r="K69" s="7">
        <v>41099</v>
      </c>
      <c r="L69" s="7">
        <v>223901</v>
      </c>
      <c r="M69" s="7">
        <v>223458.78125</v>
      </c>
      <c r="N69" s="22">
        <v>1.0019789723524235</v>
      </c>
      <c r="O69" s="26">
        <v>1922</v>
      </c>
      <c r="P69" s="31">
        <v>116.49375650364205</v>
      </c>
      <c r="Q69" s="36" t="s">
        <v>193</v>
      </c>
      <c r="R69" s="41">
        <v>100.19789723524235</v>
      </c>
      <c r="S69" t="s">
        <v>211</v>
      </c>
      <c r="T69" s="7">
        <v>23910</v>
      </c>
      <c r="V69" t="s">
        <v>195</v>
      </c>
      <c r="W69">
        <v>401</v>
      </c>
      <c r="X69" t="s">
        <v>196</v>
      </c>
    </row>
    <row r="70" spans="1:24" x14ac:dyDescent="0.25">
      <c r="A70" t="s">
        <v>212</v>
      </c>
      <c r="B70" t="s">
        <v>213</v>
      </c>
      <c r="C70" s="17">
        <v>45244</v>
      </c>
      <c r="D70" s="7">
        <v>315000</v>
      </c>
      <c r="E70" t="s">
        <v>32</v>
      </c>
      <c r="F70" t="s">
        <v>192</v>
      </c>
      <c r="G70" s="7">
        <v>315000</v>
      </c>
      <c r="H70" s="7">
        <v>143700</v>
      </c>
      <c r="I70" s="12">
        <v>45.61904761904762</v>
      </c>
      <c r="J70" s="7">
        <v>287372</v>
      </c>
      <c r="K70" s="7">
        <v>22032</v>
      </c>
      <c r="L70" s="7">
        <v>292968</v>
      </c>
      <c r="M70" s="7">
        <v>308147.90625</v>
      </c>
      <c r="N70" s="22">
        <v>0.95073824633523696</v>
      </c>
      <c r="O70" s="26">
        <v>2053</v>
      </c>
      <c r="P70" s="31">
        <v>142.70238675109596</v>
      </c>
      <c r="Q70" s="36" t="s">
        <v>193</v>
      </c>
      <c r="R70" s="41">
        <v>95.073824633523699</v>
      </c>
      <c r="S70" t="s">
        <v>194</v>
      </c>
      <c r="T70" s="7">
        <v>19529</v>
      </c>
      <c r="V70" t="s">
        <v>195</v>
      </c>
      <c r="W70">
        <v>401</v>
      </c>
      <c r="X70" t="s">
        <v>196</v>
      </c>
    </row>
    <row r="71" spans="1:24" x14ac:dyDescent="0.25">
      <c r="A71" t="s">
        <v>214</v>
      </c>
      <c r="B71" t="s">
        <v>215</v>
      </c>
      <c r="C71" s="17">
        <v>44804</v>
      </c>
      <c r="D71" s="7">
        <v>262900</v>
      </c>
      <c r="E71" t="s">
        <v>25</v>
      </c>
      <c r="F71" t="s">
        <v>192</v>
      </c>
      <c r="G71" s="7">
        <v>262900</v>
      </c>
      <c r="H71" s="7">
        <v>68500</v>
      </c>
      <c r="I71" s="12">
        <v>26.05553442373526</v>
      </c>
      <c r="J71" s="7">
        <v>135565</v>
      </c>
      <c r="K71" s="7">
        <v>32094</v>
      </c>
      <c r="L71" s="7">
        <v>230806</v>
      </c>
      <c r="M71" s="7">
        <v>129843.515625</v>
      </c>
      <c r="N71" s="22">
        <v>1.777570476962353</v>
      </c>
      <c r="O71" s="26">
        <v>1536</v>
      </c>
      <c r="P71" s="31">
        <v>150.26432291666666</v>
      </c>
      <c r="Q71" s="36" t="s">
        <v>193</v>
      </c>
      <c r="R71" s="41">
        <v>75.970401902715665</v>
      </c>
      <c r="S71" t="s">
        <v>211</v>
      </c>
      <c r="T71" s="7">
        <v>28497</v>
      </c>
      <c r="V71" t="s">
        <v>195</v>
      </c>
      <c r="W71">
        <v>401</v>
      </c>
      <c r="X71" t="s">
        <v>196</v>
      </c>
    </row>
    <row r="72" spans="1:24" x14ac:dyDescent="0.25">
      <c r="A72" t="s">
        <v>216</v>
      </c>
      <c r="B72" t="s">
        <v>217</v>
      </c>
      <c r="C72" s="17">
        <v>44841</v>
      </c>
      <c r="D72" s="7">
        <v>195000</v>
      </c>
      <c r="E72" t="s">
        <v>25</v>
      </c>
      <c r="F72" t="s">
        <v>192</v>
      </c>
      <c r="G72" s="7">
        <v>195000</v>
      </c>
      <c r="H72" s="7">
        <v>61900</v>
      </c>
      <c r="I72" s="12">
        <v>31.743589743589745</v>
      </c>
      <c r="J72" s="7">
        <v>122392</v>
      </c>
      <c r="K72" s="7">
        <v>35766</v>
      </c>
      <c r="L72" s="7">
        <v>159234</v>
      </c>
      <c r="M72" s="7">
        <v>108705.09375</v>
      </c>
      <c r="N72" s="22">
        <v>1.4648255615896564</v>
      </c>
      <c r="O72" s="26">
        <v>1518</v>
      </c>
      <c r="P72" s="31">
        <v>104.89723320158103</v>
      </c>
      <c r="Q72" s="36" t="s">
        <v>193</v>
      </c>
      <c r="R72" s="41">
        <v>146.48255615896565</v>
      </c>
      <c r="S72" t="s">
        <v>211</v>
      </c>
      <c r="T72" s="7">
        <v>30923</v>
      </c>
      <c r="V72" t="s">
        <v>195</v>
      </c>
      <c r="W72">
        <v>401</v>
      </c>
      <c r="X72" t="s">
        <v>196</v>
      </c>
    </row>
    <row r="73" spans="1:24" x14ac:dyDescent="0.25">
      <c r="A73" t="s">
        <v>218</v>
      </c>
      <c r="B73" t="s">
        <v>219</v>
      </c>
      <c r="C73" s="17">
        <v>44707</v>
      </c>
      <c r="D73" s="7">
        <v>165000</v>
      </c>
      <c r="E73" t="s">
        <v>32</v>
      </c>
      <c r="F73" t="s">
        <v>192</v>
      </c>
      <c r="G73" s="7">
        <v>165000</v>
      </c>
      <c r="H73" s="7">
        <v>60400</v>
      </c>
      <c r="I73" s="12">
        <v>36.606060606060609</v>
      </c>
      <c r="J73" s="7">
        <v>119224</v>
      </c>
      <c r="K73" s="7">
        <v>30683</v>
      </c>
      <c r="L73" s="7">
        <v>134317</v>
      </c>
      <c r="M73" s="7">
        <v>112246.296875</v>
      </c>
      <c r="N73" s="22">
        <v>1.1966274499868663</v>
      </c>
      <c r="O73" s="26">
        <v>1008</v>
      </c>
      <c r="P73" s="31">
        <v>133.25099206349208</v>
      </c>
      <c r="Q73" s="36" t="s">
        <v>193</v>
      </c>
      <c r="R73" s="41">
        <v>119.66274499868663</v>
      </c>
      <c r="S73" t="s">
        <v>194</v>
      </c>
      <c r="T73" s="7">
        <v>17740</v>
      </c>
      <c r="V73" t="s">
        <v>195</v>
      </c>
      <c r="W73">
        <v>401</v>
      </c>
      <c r="X73" t="s">
        <v>196</v>
      </c>
    </row>
    <row r="74" spans="1:24" ht="15.75" thickBot="1" x14ac:dyDescent="0.3">
      <c r="Q74" s="36"/>
    </row>
    <row r="75" spans="1:24" ht="15.75" thickTop="1" x14ac:dyDescent="0.25">
      <c r="A75" s="3"/>
      <c r="B75" s="3"/>
      <c r="C75" s="18" t="s">
        <v>179</v>
      </c>
      <c r="D75" s="8">
        <f>+SUM(D2:D74)</f>
        <v>14760138</v>
      </c>
      <c r="E75" s="3"/>
      <c r="F75" s="3"/>
      <c r="G75" s="8">
        <f>+SUM(G2:G74)</f>
        <v>14737138</v>
      </c>
      <c r="H75" s="8">
        <f>+SUM(H2:H74)</f>
        <v>5838100</v>
      </c>
      <c r="I75" s="13"/>
      <c r="J75" s="8">
        <f>+SUM(J2:J74)</f>
        <v>13985475</v>
      </c>
      <c r="K75" s="8"/>
      <c r="L75" s="8">
        <f>+SUM(L2:L74)</f>
        <v>12043801</v>
      </c>
      <c r="M75" s="8">
        <f>+SUM(M2:M74)</f>
        <v>11363140.062988281</v>
      </c>
      <c r="N75" s="23"/>
      <c r="O75" s="27"/>
      <c r="P75" s="32" t="e">
        <f>AVERAGE(P2:P74)</f>
        <v>#DIV/0!</v>
      </c>
      <c r="Q75" s="37"/>
      <c r="R75" s="42">
        <f>ABS(N77-N76)*100</f>
        <v>1.9455181066991845</v>
      </c>
      <c r="S75" s="3"/>
      <c r="T75" s="8"/>
      <c r="U75" s="3"/>
      <c r="V75" s="3"/>
      <c r="W75" s="3"/>
      <c r="X75" s="3"/>
    </row>
    <row r="76" spans="1:24" x14ac:dyDescent="0.25">
      <c r="A76" s="4"/>
      <c r="B76" s="4"/>
      <c r="C76" s="19"/>
      <c r="D76" s="9"/>
      <c r="E76" s="4"/>
      <c r="F76" s="4"/>
      <c r="G76" s="9"/>
      <c r="H76" s="9" t="s">
        <v>180</v>
      </c>
      <c r="I76" s="14">
        <f>H75/G75*100</f>
        <v>39.614883161167384</v>
      </c>
      <c r="J76" s="9"/>
      <c r="K76" s="9"/>
      <c r="L76" s="9"/>
      <c r="M76" s="9" t="s">
        <v>181</v>
      </c>
      <c r="N76" s="46">
        <f>L75/M75</f>
        <v>1.0599007785910119</v>
      </c>
      <c r="O76" s="28"/>
      <c r="P76" s="33" t="s">
        <v>182</v>
      </c>
      <c r="Q76" s="38">
        <f>STDEV(N2:N74)</f>
        <v>0.28105948140883696</v>
      </c>
      <c r="R76" s="43"/>
      <c r="S76" s="4"/>
      <c r="T76" s="9"/>
      <c r="U76" s="4"/>
      <c r="V76" s="4"/>
      <c r="W76" s="4"/>
      <c r="X76" s="4"/>
    </row>
    <row r="77" spans="1:24" x14ac:dyDescent="0.25">
      <c r="A77" s="5"/>
      <c r="B77" s="5"/>
      <c r="C77" s="20"/>
      <c r="D77" s="10"/>
      <c r="E77" s="5"/>
      <c r="F77" s="5"/>
      <c r="G77" s="10"/>
      <c r="H77" s="10" t="s">
        <v>183</v>
      </c>
      <c r="I77" s="15">
        <f>STDEV(I2:I74)</f>
        <v>8.6822224991810781</v>
      </c>
      <c r="J77" s="10"/>
      <c r="K77" s="10"/>
      <c r="L77" s="10"/>
      <c r="M77" s="10" t="s">
        <v>184</v>
      </c>
      <c r="N77" s="24">
        <f>AVERAGE(N2:N74)</f>
        <v>1.0793559596580038</v>
      </c>
      <c r="O77" s="29"/>
      <c r="P77" s="34" t="s">
        <v>185</v>
      </c>
      <c r="Q77" s="45">
        <f>AVERAGE(R2:R74)</f>
        <v>34.476506590471772</v>
      </c>
      <c r="R77" s="44" t="s">
        <v>186</v>
      </c>
      <c r="S77" s="5">
        <f>+(Q77/N77)</f>
        <v>31.941739221411002</v>
      </c>
      <c r="T77" s="10"/>
      <c r="U77" s="5"/>
      <c r="V77" s="5"/>
      <c r="W77" s="5"/>
      <c r="X77" s="5"/>
    </row>
    <row r="81" spans="1:24" x14ac:dyDescent="0.25">
      <c r="A81" t="s">
        <v>187</v>
      </c>
    </row>
    <row r="82" spans="1:24" x14ac:dyDescent="0.25">
      <c r="A82" t="s">
        <v>54</v>
      </c>
      <c r="B82" t="s">
        <v>55</v>
      </c>
      <c r="C82" s="17">
        <v>45258</v>
      </c>
      <c r="D82" s="7">
        <v>95000</v>
      </c>
      <c r="E82" t="s">
        <v>32</v>
      </c>
      <c r="F82" t="s">
        <v>26</v>
      </c>
      <c r="G82" s="7">
        <v>95000</v>
      </c>
      <c r="H82" s="7">
        <v>111200</v>
      </c>
      <c r="I82" s="12">
        <f t="shared" ref="I82:I90" si="8">H82/G82*100</f>
        <v>117.05263157894737</v>
      </c>
      <c r="J82" s="7">
        <v>218795</v>
      </c>
      <c r="K82" s="7">
        <v>97112</v>
      </c>
      <c r="L82" s="7">
        <f t="shared" ref="L82:L90" si="9">G82-K82</f>
        <v>-2112</v>
      </c>
      <c r="M82" s="7">
        <v>118947.2109375</v>
      </c>
      <c r="N82" s="22">
        <f t="shared" ref="N82:N90" si="10">L82/M82</f>
        <v>-1.7755775720623965E-2</v>
      </c>
      <c r="O82" s="26">
        <v>1352</v>
      </c>
      <c r="P82" s="31">
        <f t="shared" ref="P82:P90" si="11">L82/O82</f>
        <v>-1.5621301775147929</v>
      </c>
      <c r="Q82" s="36" t="s">
        <v>27</v>
      </c>
      <c r="R82" s="41">
        <f>ABS(N77-N82)*100</f>
        <v>109.71117353786278</v>
      </c>
      <c r="S82" t="s">
        <v>35</v>
      </c>
      <c r="T82" s="7">
        <v>83865</v>
      </c>
      <c r="V82" t="s">
        <v>29</v>
      </c>
      <c r="W82">
        <v>401</v>
      </c>
      <c r="X82">
        <v>56</v>
      </c>
    </row>
    <row r="83" spans="1:24" x14ac:dyDescent="0.25">
      <c r="A83" t="s">
        <v>89</v>
      </c>
      <c r="B83" t="s">
        <v>90</v>
      </c>
      <c r="C83" s="17">
        <v>44741</v>
      </c>
      <c r="D83" s="7">
        <v>8000</v>
      </c>
      <c r="E83" t="s">
        <v>32</v>
      </c>
      <c r="F83" t="s">
        <v>26</v>
      </c>
      <c r="G83" s="7">
        <v>8000</v>
      </c>
      <c r="H83" s="7">
        <v>7500</v>
      </c>
      <c r="I83" s="12">
        <f t="shared" si="8"/>
        <v>93.75</v>
      </c>
      <c r="J83" s="7">
        <v>38415</v>
      </c>
      <c r="K83" s="7">
        <v>13755</v>
      </c>
      <c r="L83" s="7">
        <f t="shared" si="9"/>
        <v>-5755</v>
      </c>
      <c r="M83" s="7">
        <v>24105.572265625</v>
      </c>
      <c r="N83" s="22">
        <f t="shared" si="10"/>
        <v>-0.23874148004387924</v>
      </c>
      <c r="O83" s="26">
        <v>924</v>
      </c>
      <c r="P83" s="31">
        <f t="shared" si="11"/>
        <v>-6.2283549783549788</v>
      </c>
      <c r="Q83" s="36" t="s">
        <v>27</v>
      </c>
      <c r="R83" s="41">
        <f>ABS(N77-N83)*100</f>
        <v>131.80974397018829</v>
      </c>
      <c r="S83" t="s">
        <v>28</v>
      </c>
      <c r="T83" s="7">
        <v>13755</v>
      </c>
      <c r="V83" t="s">
        <v>29</v>
      </c>
      <c r="W83">
        <v>401</v>
      </c>
      <c r="X83">
        <v>41</v>
      </c>
    </row>
    <row r="84" spans="1:24" x14ac:dyDescent="0.25">
      <c r="A84" t="s">
        <v>143</v>
      </c>
      <c r="B84" t="s">
        <v>144</v>
      </c>
      <c r="C84" s="17">
        <v>44804</v>
      </c>
      <c r="D84" s="7">
        <v>10000</v>
      </c>
      <c r="E84" t="s">
        <v>32</v>
      </c>
      <c r="F84" t="s">
        <v>26</v>
      </c>
      <c r="G84" s="7">
        <v>10000</v>
      </c>
      <c r="H84" s="7">
        <v>19000</v>
      </c>
      <c r="I84" s="12">
        <f t="shared" si="8"/>
        <v>190</v>
      </c>
      <c r="J84" s="7">
        <v>55658</v>
      </c>
      <c r="K84" s="7">
        <v>11282</v>
      </c>
      <c r="L84" s="7">
        <f t="shared" si="9"/>
        <v>-1282</v>
      </c>
      <c r="M84" s="7">
        <v>43378.30078125</v>
      </c>
      <c r="N84" s="22">
        <f t="shared" si="10"/>
        <v>-2.9553946948381541E-2</v>
      </c>
      <c r="O84" s="26">
        <v>960</v>
      </c>
      <c r="P84" s="31">
        <f t="shared" si="11"/>
        <v>-1.3354166666666667</v>
      </c>
      <c r="Q84" s="36" t="s">
        <v>27</v>
      </c>
      <c r="R84" s="41">
        <f>ABS(N77-N84)*100</f>
        <v>110.89099066063855</v>
      </c>
      <c r="S84" t="s">
        <v>41</v>
      </c>
      <c r="T84" s="7">
        <v>6969</v>
      </c>
      <c r="V84" t="s">
        <v>29</v>
      </c>
      <c r="W84">
        <v>401</v>
      </c>
      <c r="X84">
        <v>47</v>
      </c>
    </row>
    <row r="85" spans="1:24" x14ac:dyDescent="0.25">
      <c r="A85" t="s">
        <v>151</v>
      </c>
      <c r="B85" t="s">
        <v>152</v>
      </c>
      <c r="C85" s="17">
        <v>44963</v>
      </c>
      <c r="D85" s="7">
        <v>50000</v>
      </c>
      <c r="E85" t="s">
        <v>32</v>
      </c>
      <c r="F85" t="s">
        <v>26</v>
      </c>
      <c r="G85" s="7">
        <v>50000</v>
      </c>
      <c r="H85" s="7">
        <v>15400</v>
      </c>
      <c r="I85" s="12">
        <f t="shared" si="8"/>
        <v>30.8</v>
      </c>
      <c r="J85" s="7">
        <v>82722</v>
      </c>
      <c r="K85" s="7">
        <v>78847</v>
      </c>
      <c r="L85" s="7">
        <f t="shared" si="9"/>
        <v>-28847</v>
      </c>
      <c r="M85" s="7">
        <v>3787.87890625</v>
      </c>
      <c r="N85" s="22">
        <f t="shared" si="10"/>
        <v>-7.6156077620122575</v>
      </c>
      <c r="O85" s="26">
        <v>0</v>
      </c>
      <c r="P85" s="31" t="e">
        <f t="shared" si="11"/>
        <v>#DIV/0!</v>
      </c>
      <c r="Q85" s="36" t="s">
        <v>27</v>
      </c>
      <c r="R85" s="41">
        <f>ABS(N77-N85)*100</f>
        <v>869.49637216702604</v>
      </c>
      <c r="S85" t="s">
        <v>35</v>
      </c>
      <c r="T85" s="7">
        <v>24471</v>
      </c>
      <c r="V85" t="s">
        <v>29</v>
      </c>
      <c r="W85">
        <v>401</v>
      </c>
      <c r="X85">
        <v>87</v>
      </c>
    </row>
    <row r="86" spans="1:24" x14ac:dyDescent="0.25">
      <c r="A86" t="s">
        <v>159</v>
      </c>
      <c r="B86" t="s">
        <v>160</v>
      </c>
      <c r="C86" s="17">
        <v>44802</v>
      </c>
      <c r="D86" s="7">
        <v>35000</v>
      </c>
      <c r="E86" t="s">
        <v>34</v>
      </c>
      <c r="F86" t="s">
        <v>26</v>
      </c>
      <c r="G86" s="7">
        <v>35000</v>
      </c>
      <c r="H86" s="7">
        <v>21100</v>
      </c>
      <c r="I86" s="12">
        <f t="shared" si="8"/>
        <v>60.285714285714285</v>
      </c>
      <c r="J86" s="7">
        <v>52407</v>
      </c>
      <c r="K86" s="7">
        <v>28642</v>
      </c>
      <c r="L86" s="7">
        <f t="shared" si="9"/>
        <v>6358</v>
      </c>
      <c r="M86" s="7">
        <v>23230.693359375</v>
      </c>
      <c r="N86" s="22">
        <f t="shared" si="10"/>
        <v>0.27368963558869241</v>
      </c>
      <c r="O86" s="26">
        <v>840</v>
      </c>
      <c r="P86" s="31">
        <f t="shared" si="11"/>
        <v>7.5690476190476188</v>
      </c>
      <c r="Q86" s="36" t="s">
        <v>27</v>
      </c>
      <c r="R86" s="41">
        <f>ABS(N77-N86)*100</f>
        <v>80.566632406931134</v>
      </c>
      <c r="S86" t="s">
        <v>28</v>
      </c>
      <c r="T86" s="7">
        <v>28642</v>
      </c>
      <c r="V86" t="s">
        <v>29</v>
      </c>
      <c r="W86">
        <v>1</v>
      </c>
      <c r="X86">
        <v>41</v>
      </c>
    </row>
    <row r="87" spans="1:24" x14ac:dyDescent="0.25">
      <c r="A87" t="s">
        <v>161</v>
      </c>
      <c r="B87" t="s">
        <v>162</v>
      </c>
      <c r="C87" s="17">
        <v>45315</v>
      </c>
      <c r="D87" s="7">
        <v>68697</v>
      </c>
      <c r="E87" t="s">
        <v>32</v>
      </c>
      <c r="F87" t="s">
        <v>26</v>
      </c>
      <c r="G87" s="7">
        <v>68697</v>
      </c>
      <c r="H87" s="7">
        <v>55700</v>
      </c>
      <c r="I87" s="12">
        <f t="shared" si="8"/>
        <v>81.080687657394066</v>
      </c>
      <c r="J87" s="7">
        <v>117924</v>
      </c>
      <c r="K87" s="7">
        <v>18800</v>
      </c>
      <c r="L87" s="7">
        <f t="shared" si="9"/>
        <v>49897</v>
      </c>
      <c r="M87" s="7">
        <v>96895.40625</v>
      </c>
      <c r="N87" s="22">
        <f t="shared" si="10"/>
        <v>0.51495733318110737</v>
      </c>
      <c r="O87" s="26">
        <v>1040</v>
      </c>
      <c r="P87" s="31">
        <f t="shared" si="11"/>
        <v>47.977884615384617</v>
      </c>
      <c r="Q87" s="36" t="s">
        <v>27</v>
      </c>
      <c r="R87" s="41">
        <f>ABS(N77-N87)*100</f>
        <v>56.439862647689644</v>
      </c>
      <c r="S87" t="s">
        <v>35</v>
      </c>
      <c r="T87" s="7">
        <v>14380</v>
      </c>
      <c r="V87" t="s">
        <v>29</v>
      </c>
      <c r="W87">
        <v>401</v>
      </c>
      <c r="X87">
        <v>56</v>
      </c>
    </row>
    <row r="88" spans="1:24" x14ac:dyDescent="0.25">
      <c r="A88" t="s">
        <v>157</v>
      </c>
      <c r="B88" t="s">
        <v>158</v>
      </c>
      <c r="C88" s="17">
        <v>45104</v>
      </c>
      <c r="D88" s="7">
        <v>58000</v>
      </c>
      <c r="E88" t="s">
        <v>32</v>
      </c>
      <c r="F88" t="s">
        <v>26</v>
      </c>
      <c r="G88" s="7">
        <v>58000</v>
      </c>
      <c r="H88" s="7">
        <v>33500</v>
      </c>
      <c r="I88" s="12">
        <f t="shared" si="8"/>
        <v>57.758620689655174</v>
      </c>
      <c r="J88" s="7">
        <v>97421</v>
      </c>
      <c r="K88" s="7">
        <v>18657</v>
      </c>
      <c r="L88" s="7">
        <f t="shared" si="9"/>
        <v>39343</v>
      </c>
      <c r="M88" s="7">
        <v>76993.15625</v>
      </c>
      <c r="N88" s="22">
        <f t="shared" si="10"/>
        <v>0.51099346898121223</v>
      </c>
      <c r="O88" s="26">
        <v>1152</v>
      </c>
      <c r="P88" s="31">
        <f t="shared" si="11"/>
        <v>34.151909722222221</v>
      </c>
      <c r="Q88" s="36" t="s">
        <v>27</v>
      </c>
      <c r="R88" s="41">
        <f>ABS(N77-N88)*100</f>
        <v>56.836249067679155</v>
      </c>
      <c r="S88" t="s">
        <v>41</v>
      </c>
      <c r="T88" s="7">
        <v>18657</v>
      </c>
      <c r="V88" t="s">
        <v>29</v>
      </c>
      <c r="W88">
        <v>401</v>
      </c>
      <c r="X88">
        <v>47</v>
      </c>
    </row>
    <row r="89" spans="1:24" x14ac:dyDescent="0.25">
      <c r="A89" t="s">
        <v>62</v>
      </c>
      <c r="B89" t="s">
        <v>63</v>
      </c>
      <c r="C89" s="17">
        <v>44652</v>
      </c>
      <c r="D89" s="7">
        <v>250000</v>
      </c>
      <c r="E89" t="s">
        <v>25</v>
      </c>
      <c r="F89" t="s">
        <v>26</v>
      </c>
      <c r="G89" s="7">
        <v>250000</v>
      </c>
      <c r="H89" s="7">
        <v>117200</v>
      </c>
      <c r="I89" s="12">
        <f t="shared" si="8"/>
        <v>46.88</v>
      </c>
      <c r="J89" s="7">
        <v>312526</v>
      </c>
      <c r="K89" s="7">
        <v>100334</v>
      </c>
      <c r="L89" s="7">
        <f t="shared" si="9"/>
        <v>149666</v>
      </c>
      <c r="M89" s="7">
        <v>207421.3125</v>
      </c>
      <c r="N89" s="22">
        <f t="shared" si="10"/>
        <v>0.72155555374764102</v>
      </c>
      <c r="O89" s="26">
        <v>1404</v>
      </c>
      <c r="P89" s="31">
        <f t="shared" si="11"/>
        <v>106.5997150997151</v>
      </c>
      <c r="Q89" s="36" t="s">
        <v>27</v>
      </c>
      <c r="R89" s="41">
        <f>ABS(N77-N89)*100</f>
        <v>35.780040591036276</v>
      </c>
      <c r="S89" t="s">
        <v>33</v>
      </c>
      <c r="T89" s="7">
        <v>71820</v>
      </c>
      <c r="V89" t="s">
        <v>29</v>
      </c>
      <c r="W89">
        <v>401</v>
      </c>
      <c r="X89" t="s">
        <v>189</v>
      </c>
    </row>
    <row r="90" spans="1:24" x14ac:dyDescent="0.25">
      <c r="A90" t="s">
        <v>77</v>
      </c>
      <c r="B90" t="s">
        <v>78</v>
      </c>
      <c r="C90" s="17">
        <v>44981</v>
      </c>
      <c r="D90" s="7">
        <v>205200</v>
      </c>
      <c r="E90" t="s">
        <v>32</v>
      </c>
      <c r="F90" t="s">
        <v>26</v>
      </c>
      <c r="G90" s="7">
        <v>205200</v>
      </c>
      <c r="H90" s="7">
        <v>109100</v>
      </c>
      <c r="I90" s="12">
        <f t="shared" si="8"/>
        <v>53.167641325536067</v>
      </c>
      <c r="J90" s="7">
        <v>289834</v>
      </c>
      <c r="K90" s="7">
        <v>23234</v>
      </c>
      <c r="L90" s="7">
        <f t="shared" si="9"/>
        <v>181966</v>
      </c>
      <c r="M90" s="7">
        <v>260606.0625</v>
      </c>
      <c r="N90" s="22">
        <f t="shared" si="10"/>
        <v>0.69824162283254632</v>
      </c>
      <c r="O90" s="26">
        <v>1660</v>
      </c>
      <c r="P90" s="31">
        <f t="shared" si="11"/>
        <v>109.61807228915663</v>
      </c>
      <c r="Q90" s="36" t="s">
        <v>27</v>
      </c>
      <c r="R90" s="41">
        <f>ABS(N77-N90)*100</f>
        <v>38.111433682545751</v>
      </c>
      <c r="S90" t="s">
        <v>35</v>
      </c>
      <c r="T90" s="7">
        <v>20350</v>
      </c>
      <c r="V90" t="s">
        <v>29</v>
      </c>
      <c r="W90">
        <v>401</v>
      </c>
      <c r="X90" t="s">
        <v>189</v>
      </c>
    </row>
  </sheetData>
  <sheetProtection algorithmName="SHA-512" hashValue="w2UOvgT319apJoCNZ993dO1oJXULwepAnGFHgIhtwLHMMinCGnJqt66MwtRvKpxd9BtFbumsANoGMlenuthW/g==" saltValue="F7vCa3W1+TQ+grPb06bhbw==" spinCount="100000" sheet="1" objects="1" scenarios="1" selectLockedCells="1" selectUnlockedCells="1"/>
  <conditionalFormatting sqref="A63:T73 V63:X73">
    <cfRule type="expression" dxfId="5" priority="3" stopIfTrue="1">
      <formula>MOD(ROW(),4)&gt;1</formula>
    </cfRule>
    <cfRule type="expression" dxfId="4" priority="4" stopIfTrue="1">
      <formula>MOD(ROW(),4)&lt;2</formula>
    </cfRule>
  </conditionalFormatting>
  <conditionalFormatting sqref="A39:W39">
    <cfRule type="expression" dxfId="3" priority="1" stopIfTrue="1">
      <formula>MOD(ROW(),4)&gt;1</formula>
    </cfRule>
    <cfRule type="expression" dxfId="2" priority="2" stopIfTrue="1">
      <formula>MOD(ROW(),4)&lt;2</formula>
    </cfRule>
  </conditionalFormatting>
  <conditionalFormatting sqref="A2:X38 A40:X62 A74:X74 A82:X90">
    <cfRule type="expression" dxfId="1" priority="5" stopIfTrue="1">
      <formula>MOD(ROW(),4)&gt;1</formula>
    </cfRule>
    <cfRule type="expression" dxfId="0" priority="6" stopIfTrue="1">
      <formula>MOD(ROW(),4)&lt;2</formula>
    </cfRule>
  </conditionalFormatting>
  <pageMargins left="0.7" right="0.7" top="0.75" bottom="0.75" header="0.3" footer="0.3"/>
  <pageSetup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46873A-1A35-49EA-A1F1-53492E1E5794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E.C.F. Analysis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Sherry Hickmott</dc:creator>
  <cp:lastModifiedBy>Sarah Osentoski</cp:lastModifiedBy>
  <dcterms:created xsi:type="dcterms:W3CDTF">2025-02-06T16:21:29Z</dcterms:created>
  <dcterms:modified xsi:type="dcterms:W3CDTF">2025-02-24T17:55:11Z</dcterms:modified>
</cp:coreProperties>
</file>