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2026\"/>
    </mc:Choice>
  </mc:AlternateContent>
  <xr:revisionPtr revIDLastSave="0" documentId="8_{421C0DD7-C6D3-4EC7-B318-D5FE7E22CBE2}" xr6:coauthVersionLast="47" xr6:coauthVersionMax="47" xr10:uidLastSave="{00000000-0000-0000-0000-000000000000}"/>
  <bookViews>
    <workbookView xWindow="-120" yWindow="-120" windowWidth="29040" windowHeight="15720" xr2:uid="{65AB0FB9-5D27-49CA-97FA-BEB6C9020B2C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I3" i="2"/>
  <c r="L3" i="2"/>
  <c r="N3" i="2" s="1"/>
  <c r="I4" i="2"/>
  <c r="L4" i="2"/>
  <c r="N4" i="2" s="1"/>
  <c r="I5" i="2"/>
  <c r="L5" i="2"/>
  <c r="P5" i="2" s="1"/>
  <c r="I6" i="2"/>
  <c r="L6" i="2"/>
  <c r="N6" i="2" s="1"/>
  <c r="I7" i="2"/>
  <c r="L7" i="2"/>
  <c r="N7" i="2" s="1"/>
  <c r="I8" i="2"/>
  <c r="L8" i="2"/>
  <c r="N8" i="2" s="1"/>
  <c r="I9" i="2"/>
  <c r="L9" i="2"/>
  <c r="P9" i="2" s="1"/>
  <c r="I10" i="2"/>
  <c r="L10" i="2"/>
  <c r="N10" i="2" s="1"/>
  <c r="I11" i="2"/>
  <c r="L11" i="2"/>
  <c r="N11" i="2" s="1"/>
  <c r="I12" i="2"/>
  <c r="L12" i="2"/>
  <c r="N12" i="2" s="1"/>
  <c r="I64" i="2"/>
  <c r="L64" i="2"/>
  <c r="N64" i="2" s="1"/>
  <c r="I67" i="2"/>
  <c r="L67" i="2"/>
  <c r="P67" i="2" s="1"/>
  <c r="I65" i="2"/>
  <c r="L65" i="2"/>
  <c r="N65" i="2" s="1"/>
  <c r="I68" i="2"/>
  <c r="L68" i="2"/>
  <c r="N68" i="2" s="1"/>
  <c r="I13" i="2"/>
  <c r="L13" i="2"/>
  <c r="N13" i="2" s="1"/>
  <c r="I14" i="2"/>
  <c r="L14" i="2"/>
  <c r="N14" i="2" s="1"/>
  <c r="I15" i="2"/>
  <c r="L15" i="2"/>
  <c r="N15" i="2" s="1"/>
  <c r="I16" i="2"/>
  <c r="L16" i="2"/>
  <c r="P16" i="2" s="1"/>
  <c r="I17" i="2"/>
  <c r="L17" i="2"/>
  <c r="N17" i="2" s="1"/>
  <c r="I71" i="2"/>
  <c r="L71" i="2"/>
  <c r="P71" i="2" s="1"/>
  <c r="I18" i="2"/>
  <c r="L18" i="2"/>
  <c r="P18" i="2" s="1"/>
  <c r="I19" i="2"/>
  <c r="L19" i="2"/>
  <c r="N19" i="2" s="1"/>
  <c r="I72" i="2"/>
  <c r="L72" i="2"/>
  <c r="N72" i="2" s="1"/>
  <c r="I73" i="2"/>
  <c r="L73" i="2"/>
  <c r="N73" i="2" s="1"/>
  <c r="I20" i="2"/>
  <c r="L20" i="2"/>
  <c r="N20" i="2" s="1"/>
  <c r="I21" i="2"/>
  <c r="L21" i="2"/>
  <c r="P21" i="2" s="1"/>
  <c r="I22" i="2"/>
  <c r="L22" i="2"/>
  <c r="N22" i="2" s="1"/>
  <c r="I23" i="2"/>
  <c r="L23" i="2"/>
  <c r="N23" i="2" s="1"/>
  <c r="I24" i="2"/>
  <c r="L24" i="2"/>
  <c r="P24" i="2" s="1"/>
  <c r="I25" i="2"/>
  <c r="L25" i="2"/>
  <c r="P25" i="2" s="1"/>
  <c r="I26" i="2"/>
  <c r="L26" i="2"/>
  <c r="N26" i="2" s="1"/>
  <c r="I74" i="2"/>
  <c r="L74" i="2"/>
  <c r="N74" i="2" s="1"/>
  <c r="I27" i="2"/>
  <c r="L27" i="2"/>
  <c r="N27" i="2" s="1"/>
  <c r="I75" i="2"/>
  <c r="L75" i="2"/>
  <c r="N75" i="2" s="1"/>
  <c r="I76" i="2"/>
  <c r="L76" i="2"/>
  <c r="N76" i="2" s="1"/>
  <c r="I28" i="2"/>
  <c r="L28" i="2"/>
  <c r="N28" i="2" s="1"/>
  <c r="I29" i="2"/>
  <c r="L29" i="2"/>
  <c r="P29" i="2" s="1"/>
  <c r="I30" i="2"/>
  <c r="L30" i="2"/>
  <c r="P30" i="2" s="1"/>
  <c r="I31" i="2"/>
  <c r="L31" i="2"/>
  <c r="N31" i="2" s="1"/>
  <c r="I32" i="2"/>
  <c r="L32" i="2"/>
  <c r="N32" i="2" s="1"/>
  <c r="I33" i="2"/>
  <c r="L33" i="2"/>
  <c r="N33" i="2" s="1"/>
  <c r="I34" i="2"/>
  <c r="L34" i="2"/>
  <c r="N34" i="2" s="1"/>
  <c r="I35" i="2"/>
  <c r="L35" i="2"/>
  <c r="N35" i="2" s="1"/>
  <c r="I36" i="2"/>
  <c r="L36" i="2"/>
  <c r="N36" i="2" s="1"/>
  <c r="I37" i="2"/>
  <c r="L37" i="2"/>
  <c r="N37" i="2" s="1"/>
  <c r="I77" i="2"/>
  <c r="L77" i="2"/>
  <c r="P77" i="2" s="1"/>
  <c r="I38" i="2"/>
  <c r="L38" i="2"/>
  <c r="N38" i="2" s="1"/>
  <c r="I81" i="2"/>
  <c r="L81" i="2"/>
  <c r="P81" i="2" s="1"/>
  <c r="I78" i="2"/>
  <c r="L78" i="2"/>
  <c r="N78" i="2" s="1"/>
  <c r="I66" i="2"/>
  <c r="L66" i="2"/>
  <c r="N66" i="2" s="1"/>
  <c r="I39" i="2"/>
  <c r="L39" i="2"/>
  <c r="N39" i="2" s="1"/>
  <c r="I40" i="2"/>
  <c r="L40" i="2"/>
  <c r="N40" i="2" s="1"/>
  <c r="I41" i="2"/>
  <c r="L41" i="2"/>
  <c r="P41" i="2" s="1"/>
  <c r="I42" i="2"/>
  <c r="L42" i="2"/>
  <c r="P42" i="2" s="1"/>
  <c r="I43" i="2"/>
  <c r="L43" i="2"/>
  <c r="N43" i="2" s="1"/>
  <c r="I44" i="2"/>
  <c r="L44" i="2"/>
  <c r="P44" i="2" s="1"/>
  <c r="I45" i="2"/>
  <c r="L45" i="2"/>
  <c r="N45" i="2" s="1"/>
  <c r="I46" i="2"/>
  <c r="L46" i="2"/>
  <c r="P46" i="2" s="1"/>
  <c r="I47" i="2"/>
  <c r="L47" i="2"/>
  <c r="P47" i="2" s="1"/>
  <c r="I48" i="2"/>
  <c r="L48" i="2"/>
  <c r="N48" i="2" s="1"/>
  <c r="I49" i="2"/>
  <c r="L49" i="2"/>
  <c r="N49" i="2" s="1"/>
  <c r="I50" i="2"/>
  <c r="L50" i="2"/>
  <c r="P50" i="2" s="1"/>
  <c r="I69" i="2"/>
  <c r="L69" i="2"/>
  <c r="N69" i="2" s="1"/>
  <c r="I70" i="2"/>
  <c r="L70" i="2"/>
  <c r="N70" i="2" s="1"/>
  <c r="I51" i="2"/>
  <c r="L51" i="2"/>
  <c r="N51" i="2" s="1"/>
  <c r="I52" i="2"/>
  <c r="L52" i="2"/>
  <c r="N52" i="2" s="1"/>
  <c r="I53" i="2"/>
  <c r="L53" i="2"/>
  <c r="N53" i="2" s="1"/>
  <c r="I79" i="2"/>
  <c r="L79" i="2"/>
  <c r="N79" i="2" s="1"/>
  <c r="I80" i="2"/>
  <c r="L80" i="2"/>
  <c r="N80" i="2" s="1"/>
  <c r="I54" i="2"/>
  <c r="L54" i="2"/>
  <c r="N54" i="2" s="1"/>
  <c r="I55" i="2"/>
  <c r="L55" i="2"/>
  <c r="N55" i="2" s="1"/>
  <c r="I56" i="2"/>
  <c r="L56" i="2"/>
  <c r="N56" i="2" s="1"/>
  <c r="D57" i="2"/>
  <c r="G57" i="2"/>
  <c r="H57" i="2"/>
  <c r="J57" i="2"/>
  <c r="M57" i="2"/>
  <c r="P4" i="2" l="1"/>
  <c r="P12" i="2"/>
  <c r="N81" i="2"/>
  <c r="P72" i="2"/>
  <c r="N47" i="2"/>
  <c r="P54" i="2"/>
  <c r="N71" i="2"/>
  <c r="N42" i="2"/>
  <c r="P27" i="2"/>
  <c r="P51" i="2"/>
  <c r="P45" i="2"/>
  <c r="P11" i="2"/>
  <c r="N50" i="2"/>
  <c r="N5" i="2"/>
  <c r="P36" i="2"/>
  <c r="N16" i="2"/>
  <c r="P38" i="2"/>
  <c r="P22" i="2"/>
  <c r="P68" i="2"/>
  <c r="P55" i="2"/>
  <c r="P37" i="2"/>
  <c r="P78" i="2"/>
  <c r="P17" i="2"/>
  <c r="N30" i="2"/>
  <c r="I59" i="2"/>
  <c r="N29" i="2"/>
  <c r="N25" i="2"/>
  <c r="N9" i="2"/>
  <c r="N44" i="2"/>
  <c r="P39" i="2"/>
  <c r="P2" i="2"/>
  <c r="P49" i="2"/>
  <c r="N24" i="2"/>
  <c r="I58" i="2"/>
  <c r="P3" i="2"/>
  <c r="P14" i="2"/>
  <c r="N77" i="2"/>
  <c r="P34" i="2"/>
  <c r="P26" i="2"/>
  <c r="P48" i="2"/>
  <c r="N21" i="2"/>
  <c r="N46" i="2"/>
  <c r="N67" i="2"/>
  <c r="N41" i="2"/>
  <c r="P23" i="2"/>
  <c r="P74" i="2"/>
  <c r="P73" i="2"/>
  <c r="P8" i="2"/>
  <c r="P13" i="2"/>
  <c r="P70" i="2"/>
  <c r="P43" i="2"/>
  <c r="P76" i="2"/>
  <c r="P56" i="2"/>
  <c r="P79" i="2"/>
  <c r="P75" i="2"/>
  <c r="P35" i="2"/>
  <c r="N18" i="2"/>
  <c r="P15" i="2"/>
  <c r="L57" i="2"/>
  <c r="N58" i="2" s="1"/>
  <c r="P53" i="2"/>
  <c r="P40" i="2"/>
  <c r="P32" i="2"/>
  <c r="P20" i="2"/>
  <c r="P64" i="2"/>
  <c r="P7" i="2"/>
  <c r="P69" i="2"/>
  <c r="P66" i="2"/>
  <c r="P28" i="2"/>
  <c r="P19" i="2"/>
  <c r="P10" i="2"/>
  <c r="P52" i="2"/>
  <c r="P31" i="2"/>
  <c r="P80" i="2"/>
  <c r="P33" i="2"/>
  <c r="P65" i="2"/>
  <c r="P6" i="2"/>
  <c r="Q58" i="2" l="1"/>
  <c r="N59" i="2"/>
  <c r="P57" i="2"/>
  <c r="R5" i="2" l="1"/>
  <c r="R30" i="2"/>
  <c r="R18" i="2"/>
  <c r="R26" i="2"/>
  <c r="R34" i="2"/>
  <c r="R27" i="2"/>
  <c r="R19" i="2"/>
  <c r="R10" i="2"/>
  <c r="R51" i="2"/>
  <c r="R43" i="2"/>
  <c r="R32" i="2"/>
  <c r="R78" i="2"/>
  <c r="R81" i="2"/>
  <c r="R8" i="2"/>
  <c r="R44" i="2"/>
  <c r="R24" i="2"/>
  <c r="R71" i="2"/>
  <c r="R14" i="2"/>
  <c r="R29" i="2"/>
  <c r="R21" i="2"/>
  <c r="R47" i="2"/>
  <c r="R40" i="2"/>
  <c r="R20" i="2"/>
  <c r="R42" i="2"/>
  <c r="R77" i="2"/>
  <c r="R22" i="2"/>
  <c r="R56" i="2"/>
  <c r="R45" i="2"/>
  <c r="R25" i="2"/>
  <c r="R57" i="2"/>
  <c r="R15" i="2"/>
  <c r="R46" i="2"/>
  <c r="R4" i="2"/>
  <c r="R76" i="2"/>
  <c r="R35" i="2"/>
  <c r="R75" i="2"/>
  <c r="R37" i="2"/>
  <c r="R74" i="2"/>
  <c r="R7" i="2"/>
  <c r="R23" i="2"/>
  <c r="R66" i="2"/>
  <c r="R28" i="2"/>
  <c r="R17" i="2"/>
  <c r="R6" i="2"/>
  <c r="R9" i="2"/>
  <c r="R68" i="2"/>
  <c r="R79" i="2"/>
  <c r="R73" i="2"/>
  <c r="R16" i="2"/>
  <c r="R36" i="2"/>
  <c r="R52" i="2"/>
  <c r="R31" i="2"/>
  <c r="R12" i="2"/>
  <c r="R70" i="2"/>
  <c r="R72" i="2"/>
  <c r="R41" i="2"/>
  <c r="R64" i="2"/>
  <c r="R48" i="2"/>
  <c r="R80" i="2"/>
  <c r="R3" i="2"/>
  <c r="R54" i="2"/>
  <c r="R38" i="2"/>
  <c r="R50" i="2"/>
  <c r="R53" i="2"/>
  <c r="R33" i="2"/>
  <c r="R49" i="2"/>
  <c r="R55" i="2"/>
  <c r="R69" i="2"/>
  <c r="R65" i="2"/>
  <c r="R2" i="2"/>
  <c r="R11" i="2"/>
  <c r="R67" i="2"/>
  <c r="R39" i="2"/>
  <c r="R13" i="2"/>
  <c r="Q59" i="2" l="1"/>
  <c r="S59" i="2" s="1"/>
</calcChain>
</file>

<file path=xl/sharedStrings.xml><?xml version="1.0" encoding="utf-8"?>
<sst xmlns="http://schemas.openxmlformats.org/spreadsheetml/2006/main" count="708" uniqueCount="208">
  <si>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</si>
  <si>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</si>
  <si>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</si>
  <si>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</si>
  <si>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</si>
  <si>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</si>
  <si>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</si>
  <si>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</si>
  <si>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</si>
  <si>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</si>
  <si>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</si>
  <si>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</si>
  <si>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</si>
  <si>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</si>
  <si>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</si>
  <si>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</si>
  <si>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</si>
  <si>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</si>
  <si>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</si>
  <si>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</si>
  <si>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</si>
  <si>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</si>
  <si>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</si>
  <si>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</si>
  <si>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</si>
  <si>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</si>
  <si>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</si>
  <si>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</si>
  <si>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</si>
  <si>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</si>
  <si>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</si>
  <si>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</si>
  <si>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</si>
  <si>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</si>
  <si>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</si>
  <si>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</si>
  <si>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</si>
  <si>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</si>
  <si>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</si>
  <si>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020-001-000-1700-00</t>
  </si>
  <si>
    <t>4300 WASHBURN</t>
  </si>
  <si>
    <t>WD</t>
  </si>
  <si>
    <t>03-ARM'S LENGTH</t>
  </si>
  <si>
    <t>450</t>
  </si>
  <si>
    <t>SINGLE WIDE</t>
  </si>
  <si>
    <t>No</t>
  </si>
  <si>
    <t xml:space="preserve">  /  /    </t>
  </si>
  <si>
    <t>RESIDENTIAL ACREAGE</t>
  </si>
  <si>
    <t>QC</t>
  </si>
  <si>
    <t>020-004-000-0200-08</t>
  </si>
  <si>
    <t>4182 CAINE</t>
  </si>
  <si>
    <t>1 STY MODULAR</t>
  </si>
  <si>
    <t>1 STORY</t>
  </si>
  <si>
    <t>020-006-000-1900-00</t>
  </si>
  <si>
    <t>4375 VASSAR</t>
  </si>
  <si>
    <t>020-009-000-2000-13</t>
  </si>
  <si>
    <t>4524 CAINE</t>
  </si>
  <si>
    <t>DOUBLE WIDE</t>
  </si>
  <si>
    <t>020-009-000-2100-01</t>
  </si>
  <si>
    <t>4750 WALTAN</t>
  </si>
  <si>
    <t>020-010-000-1900-02</t>
  </si>
  <si>
    <t>4070 WALTAN</t>
  </si>
  <si>
    <t>1.50 STORY</t>
  </si>
  <si>
    <t>020-011-000-0250-02</t>
  </si>
  <si>
    <t>4550 SHERIDAN</t>
  </si>
  <si>
    <t>1.75 STORY</t>
  </si>
  <si>
    <t>020-011-000-1025-00</t>
  </si>
  <si>
    <t>3700 WALTAN</t>
  </si>
  <si>
    <t>020-011-000-1600-00</t>
  </si>
  <si>
    <t>4975 OAK</t>
  </si>
  <si>
    <t>020-012-000-1100-00</t>
  </si>
  <si>
    <t>4845 SHERIDAN</t>
  </si>
  <si>
    <t>020-012-000-1200-00</t>
  </si>
  <si>
    <t>4875 SHERIDAN</t>
  </si>
  <si>
    <t>10-FORECLOSURE</t>
  </si>
  <si>
    <t>DUPLEX</t>
  </si>
  <si>
    <t>020-014-000-0160-01</t>
  </si>
  <si>
    <t>5330 SHERIDAN</t>
  </si>
  <si>
    <t>PTA</t>
  </si>
  <si>
    <t>020-014-000-0550-00</t>
  </si>
  <si>
    <t>5055 OAK</t>
  </si>
  <si>
    <t>020-014-000-1200-00</t>
  </si>
  <si>
    <t>3866 SAGINAW</t>
  </si>
  <si>
    <t>020-014-000-1500-00</t>
  </si>
  <si>
    <t>3754 SAGINAW RD</t>
  </si>
  <si>
    <t>020-014-000-1600-00</t>
  </si>
  <si>
    <t>3818 SAGINAW</t>
  </si>
  <si>
    <t>020-014-000-2020-00</t>
  </si>
  <si>
    <t>5869 OAK</t>
  </si>
  <si>
    <t>020-014-000-4400-00</t>
  </si>
  <si>
    <t>6020 SHERIDAN</t>
  </si>
  <si>
    <t>020-015-000-3900-02</t>
  </si>
  <si>
    <t>4427 SAGINAW</t>
  </si>
  <si>
    <t>020-016-000-0500-00</t>
  </si>
  <si>
    <t>4705 WALTAN</t>
  </si>
  <si>
    <t>020-016-000-1200-00</t>
  </si>
  <si>
    <t>4679 SAGINAW</t>
  </si>
  <si>
    <t>020-016-000-3400-00</t>
  </si>
  <si>
    <t>4539 SAGINAW</t>
  </si>
  <si>
    <t>020-016-000-3750-01</t>
  </si>
  <si>
    <t>4910 SAGINAW</t>
  </si>
  <si>
    <t>SD</t>
  </si>
  <si>
    <t>020-016-000-5350-00</t>
  </si>
  <si>
    <t>4720 RUPPRECHT</t>
  </si>
  <si>
    <t>020-016-000-5600-00</t>
  </si>
  <si>
    <t>5780 CAINE</t>
  </si>
  <si>
    <t>020-017-000-2600-05</t>
  </si>
  <si>
    <t>5466 RUPPRECHT</t>
  </si>
  <si>
    <t>020-018-200-0400-00</t>
  </si>
  <si>
    <t>815 S STATE</t>
  </si>
  <si>
    <t>020-019-000-1770-00</t>
  </si>
  <si>
    <t>6364 STATE</t>
  </si>
  <si>
    <t>020-019-000-1780-00</t>
  </si>
  <si>
    <t>6320 STATE</t>
  </si>
  <si>
    <t>020-020-000-1325-00</t>
  </si>
  <si>
    <t>5036 HANES</t>
  </si>
  <si>
    <t>020-022-000-0100-02</t>
  </si>
  <si>
    <t>6188 OAK RD</t>
  </si>
  <si>
    <t>020-022-000-1100-08</t>
  </si>
  <si>
    <t>6345 CAINE</t>
  </si>
  <si>
    <t>1.25 STORY</t>
  </si>
  <si>
    <t>020-023-000-1900-02</t>
  </si>
  <si>
    <t>6113 OAK</t>
  </si>
  <si>
    <t>020-023-000-1900-03, 020-023-000-1900-04, 020-023-000-1900-05</t>
  </si>
  <si>
    <t>020-023-000-3700-00</t>
  </si>
  <si>
    <t>3906 HANES</t>
  </si>
  <si>
    <t>020-023-000-3900-00</t>
  </si>
  <si>
    <t>3960 HANES</t>
  </si>
  <si>
    <t>020-023-000-4100-00</t>
  </si>
  <si>
    <t>6313 MAPLE</t>
  </si>
  <si>
    <t>020-026-000-2600-12</t>
  </si>
  <si>
    <t>6950 TWIN CREEK</t>
  </si>
  <si>
    <t>2.0 STORY</t>
  </si>
  <si>
    <t>020-027-000-0700-15</t>
  </si>
  <si>
    <t>6989 MAPLE GROVE</t>
  </si>
  <si>
    <t>020-027-000-1700-00</t>
  </si>
  <si>
    <t>4122 BROWN RD</t>
  </si>
  <si>
    <t>TRI- LEVEL</t>
  </si>
  <si>
    <t>020-028-000-1000-00</t>
  </si>
  <si>
    <t>6755 HESS</t>
  </si>
  <si>
    <t>020-030-000-1000-00</t>
  </si>
  <si>
    <t>5665 HANES</t>
  </si>
  <si>
    <t>29-SELLERS INTEREST IN A LC</t>
  </si>
  <si>
    <t>020-030-000-5100-00</t>
  </si>
  <si>
    <t>5681 HANES</t>
  </si>
  <si>
    <t>020-030-000-5300-00</t>
  </si>
  <si>
    <t>5677 FREEWALD</t>
  </si>
  <si>
    <t>020-030-000-7300-00</t>
  </si>
  <si>
    <t>5782 HASCO</t>
  </si>
  <si>
    <t>020-030-000-7600-06</t>
  </si>
  <si>
    <t>5784 ORMES</t>
  </si>
  <si>
    <t>020-030-000-7600-14</t>
  </si>
  <si>
    <t>5770 ORMES</t>
  </si>
  <si>
    <t>020-030-000-8100-00</t>
  </si>
  <si>
    <t>5973 HASCO</t>
  </si>
  <si>
    <t>MLC</t>
  </si>
  <si>
    <t>020-030-000-8600-00</t>
  </si>
  <si>
    <t>6757 VASSAR</t>
  </si>
  <si>
    <t>020-031-000-0400-01</t>
  </si>
  <si>
    <t>7060 IRISH</t>
  </si>
  <si>
    <t>020-031-000-2250-00</t>
  </si>
  <si>
    <t>7335 VASSAR</t>
  </si>
  <si>
    <t>21-NOT USED/OTHER</t>
  </si>
  <si>
    <t>020-031-700-2200-01</t>
  </si>
  <si>
    <t>7364 IRISH</t>
  </si>
  <si>
    <t>020-031-700-2300-00</t>
  </si>
  <si>
    <t>7310 IRISH</t>
  </si>
  <si>
    <t>19-MULTI PARCEL ARM'S LENGTH</t>
  </si>
  <si>
    <t>020-031-700-2800-00</t>
  </si>
  <si>
    <t>IRISH</t>
  </si>
  <si>
    <t>020-032-000-0100-02</t>
  </si>
  <si>
    <t>7100 HESS</t>
  </si>
  <si>
    <t>LC</t>
  </si>
  <si>
    <t>020-032-000-1000-03</t>
  </si>
  <si>
    <t>5343 BROWN</t>
  </si>
  <si>
    <t>020-032-000-1025-00</t>
  </si>
  <si>
    <t>5285 BROWN</t>
  </si>
  <si>
    <t>020-032-000-1075-00</t>
  </si>
  <si>
    <t>5315 BROWN</t>
  </si>
  <si>
    <t>020-032-000-2200-01</t>
  </si>
  <si>
    <t>7102 STATE</t>
  </si>
  <si>
    <t>020-032-000-2700-00</t>
  </si>
  <si>
    <t>5276 SWAFFER</t>
  </si>
  <si>
    <t>020-033-000-0900-03</t>
  </si>
  <si>
    <t>4665 BROWN</t>
  </si>
  <si>
    <t>020-033-000-1700-00</t>
  </si>
  <si>
    <t>7214 CAINE</t>
  </si>
  <si>
    <t>020-033-000-1900-00</t>
  </si>
  <si>
    <t>4529 BROWN</t>
  </si>
  <si>
    <t>020-033-000-2900-00</t>
  </si>
  <si>
    <t>4743 BROWN</t>
  </si>
  <si>
    <t>020-034-000-0600-01</t>
  </si>
  <si>
    <t>4431 BROWN</t>
  </si>
  <si>
    <t>020-034-000-1650-00</t>
  </si>
  <si>
    <t>7332 OAK</t>
  </si>
  <si>
    <t>020-035-000-1900-00</t>
  </si>
  <si>
    <t>7035 OAK</t>
  </si>
  <si>
    <t>020-036-000-1800-00</t>
  </si>
  <si>
    <t>7279 SHERIDAN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</si>
  <si>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</si>
  <si>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</si>
  <si>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</si>
  <si>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</si>
  <si>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</si>
  <si>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</si>
  <si>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</si>
  <si>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</si>
  <si>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Outliers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</si>
</sst>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166" fontId="2" fillId="4" borderId="0" xfId="0" applyNumberFormat="1" applyFont="1" applyFill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F8E2-A972-4079-B036-1634757C67E6}">
  <dimension ref="A1:BL81"/>
  <sheetViews>
    <sheetView tabSelected="1" topLeftCell="A55" workbookViewId="0">
      <selection activeCell="A42" sqref="A42:XFD42"/>
    </sheetView>
  </sheetViews>
  <sheetFormatPr defaultRowHeight="15" x14ac:dyDescent="0.25"/>
  <cols>
    <col min="1" max="1" width="21.5703125" customWidth="1"/>
    <col min="2" max="2" width="18.7109375" customWidth="1"/>
    <col min="3" max="3" width="16.7109375" style="17" customWidth="1"/>
    <col min="4" max="4" width="16.7109375" style="7" customWidth="1"/>
    <col min="5" max="5" width="8.7109375" customWidth="1"/>
    <col min="6" max="6" width="18.85546875" customWidth="1"/>
    <col min="7" max="7" width="12.28515625" style="7" customWidth="1"/>
    <col min="8" max="8" width="14.28515625" style="7" customWidth="1"/>
    <col min="9" max="9" width="12.42578125" style="12" customWidth="1"/>
    <col min="10" max="10" width="14.5703125" style="7" customWidth="1"/>
    <col min="11" max="11" width="16.7109375" style="7" customWidth="1"/>
    <col min="12" max="12" width="13.5703125" style="7" customWidth="1"/>
    <col min="13" max="13" width="16.7109375" style="7" customWidth="1"/>
    <col min="14" max="14" width="10.7109375" style="22" customWidth="1"/>
    <col min="15" max="15" width="15.7109375" style="26" customWidth="1"/>
    <col min="16" max="16" width="13.7109375" style="31" customWidth="1"/>
    <col min="17" max="17" width="13.7109375" style="39" customWidth="1"/>
    <col min="18" max="18" width="21.7109375" style="41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31" width="20.7109375" customWidth="1"/>
    <col min="32" max="32" width="21.7109375" customWidth="1"/>
    <col min="33" max="37" width="20.7109375" customWidth="1"/>
    <col min="38" max="38" width="21.7109375" customWidth="1"/>
    <col min="39" max="39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5" t="s">
        <v>14</v>
      </c>
      <c r="P1" s="30" t="s">
        <v>15</v>
      </c>
      <c r="Q1" s="35" t="s">
        <v>16</v>
      </c>
      <c r="R1" s="40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39</v>
      </c>
      <c r="B2" t="s">
        <v>40</v>
      </c>
      <c r="C2" s="17">
        <v>45583</v>
      </c>
      <c r="D2" s="7">
        <v>50000</v>
      </c>
      <c r="E2" t="s">
        <v>41</v>
      </c>
      <c r="F2" t="s">
        <v>42</v>
      </c>
      <c r="G2" s="7">
        <v>50000</v>
      </c>
      <c r="H2" s="7">
        <v>26700</v>
      </c>
      <c r="I2" s="12">
        <f t="shared" ref="I2:I33" si="0">H2/G2*100</f>
        <v>53.400000000000006</v>
      </c>
      <c r="J2" s="7">
        <v>62571</v>
      </c>
      <c r="K2" s="7">
        <v>32581</v>
      </c>
      <c r="L2" s="7">
        <f t="shared" ref="L2:L33" si="1">G2-K2</f>
        <v>17419</v>
      </c>
      <c r="M2" s="7">
        <v>28292.453125</v>
      </c>
      <c r="N2" s="22">
        <f t="shared" ref="N2:N33" si="2">L2/M2</f>
        <v>0.61567655243751507</v>
      </c>
      <c r="O2" s="26">
        <v>864</v>
      </c>
      <c r="P2" s="31">
        <f t="shared" ref="P2:P33" si="3">L2/O2</f>
        <v>20.16087962962963</v>
      </c>
      <c r="Q2" s="36" t="s">
        <v>43</v>
      </c>
      <c r="R2" s="41">
        <f>ABS(N59-N2)*100</f>
        <v>34.336111490436338</v>
      </c>
      <c r="S2" t="s">
        <v>44</v>
      </c>
      <c r="U2" s="7">
        <v>29390</v>
      </c>
      <c r="V2" t="s">
        <v>45</v>
      </c>
      <c r="W2" s="17" t="s">
        <v>46</v>
      </c>
      <c r="Y2" t="s">
        <v>47</v>
      </c>
      <c r="Z2">
        <v>401</v>
      </c>
      <c r="AA2">
        <v>36</v>
      </c>
      <c r="AL2" s="2"/>
      <c r="BC2" s="2"/>
      <c r="BE2" s="2"/>
    </row>
    <row r="3" spans="1:64" x14ac:dyDescent="0.25">
      <c r="A3" t="s">
        <v>49</v>
      </c>
      <c r="B3" t="s">
        <v>50</v>
      </c>
      <c r="C3" s="17">
        <v>45044</v>
      </c>
      <c r="D3" s="7">
        <v>117000</v>
      </c>
      <c r="E3" t="s">
        <v>41</v>
      </c>
      <c r="F3" t="s">
        <v>42</v>
      </c>
      <c r="G3" s="7">
        <v>117000</v>
      </c>
      <c r="H3" s="7">
        <v>47600</v>
      </c>
      <c r="I3" s="12">
        <f t="shared" si="0"/>
        <v>40.683760683760681</v>
      </c>
      <c r="J3" s="7">
        <v>145230</v>
      </c>
      <c r="K3" s="7">
        <v>21097</v>
      </c>
      <c r="L3" s="7">
        <f t="shared" si="1"/>
        <v>95903</v>
      </c>
      <c r="M3" s="7">
        <v>117106.6015625</v>
      </c>
      <c r="N3" s="22">
        <f t="shared" si="2"/>
        <v>0.81893760659441905</v>
      </c>
      <c r="O3" s="26">
        <v>920</v>
      </c>
      <c r="P3" s="31">
        <f t="shared" si="3"/>
        <v>104.24239130434782</v>
      </c>
      <c r="Q3" s="36" t="s">
        <v>43</v>
      </c>
      <c r="R3" s="41">
        <f>ABS(N59-N3)*100</f>
        <v>14.01000607474594</v>
      </c>
      <c r="S3" t="s">
        <v>51</v>
      </c>
      <c r="U3" s="7">
        <v>21097</v>
      </c>
      <c r="V3" t="s">
        <v>45</v>
      </c>
      <c r="W3" s="17" t="s">
        <v>46</v>
      </c>
      <c r="Y3" t="s">
        <v>47</v>
      </c>
      <c r="Z3">
        <v>401</v>
      </c>
      <c r="AA3">
        <v>83</v>
      </c>
    </row>
    <row r="4" spans="1:64" x14ac:dyDescent="0.25">
      <c r="A4" t="s">
        <v>53</v>
      </c>
      <c r="B4" t="s">
        <v>54</v>
      </c>
      <c r="C4" s="17">
        <v>45449</v>
      </c>
      <c r="D4" s="7">
        <v>189900</v>
      </c>
      <c r="E4" t="s">
        <v>41</v>
      </c>
      <c r="F4" t="s">
        <v>42</v>
      </c>
      <c r="G4" s="7">
        <v>189900</v>
      </c>
      <c r="H4" s="7">
        <v>95300</v>
      </c>
      <c r="I4" s="12">
        <f t="shared" si="0"/>
        <v>50.184307530279092</v>
      </c>
      <c r="J4" s="7">
        <v>192600</v>
      </c>
      <c r="K4" s="7">
        <v>24631</v>
      </c>
      <c r="L4" s="7">
        <f t="shared" si="1"/>
        <v>165269</v>
      </c>
      <c r="M4" s="7">
        <v>158461.328125</v>
      </c>
      <c r="N4" s="22">
        <f t="shared" si="2"/>
        <v>1.042961093129485</v>
      </c>
      <c r="O4" s="26">
        <v>1448</v>
      </c>
      <c r="P4" s="31">
        <f t="shared" si="3"/>
        <v>114.13604972375691</v>
      </c>
      <c r="Q4" s="36" t="s">
        <v>43</v>
      </c>
      <c r="R4" s="41">
        <f>ABS(N59-N4)*100</f>
        <v>8.3923425787606583</v>
      </c>
      <c r="S4" t="s">
        <v>52</v>
      </c>
      <c r="U4" s="7">
        <v>20468</v>
      </c>
      <c r="V4" t="s">
        <v>45</v>
      </c>
      <c r="W4" s="17" t="s">
        <v>46</v>
      </c>
      <c r="Y4" t="s">
        <v>47</v>
      </c>
      <c r="Z4">
        <v>401</v>
      </c>
      <c r="AA4">
        <v>52</v>
      </c>
    </row>
    <row r="5" spans="1:64" x14ac:dyDescent="0.25">
      <c r="A5" t="s">
        <v>55</v>
      </c>
      <c r="B5" t="s">
        <v>56</v>
      </c>
      <c r="C5" s="17">
        <v>45191</v>
      </c>
      <c r="D5" s="7">
        <v>159000</v>
      </c>
      <c r="E5" t="s">
        <v>41</v>
      </c>
      <c r="F5" t="s">
        <v>42</v>
      </c>
      <c r="G5" s="7">
        <v>159000</v>
      </c>
      <c r="H5" s="7">
        <v>72800</v>
      </c>
      <c r="I5" s="12">
        <f t="shared" si="0"/>
        <v>45.786163522012579</v>
      </c>
      <c r="J5" s="7">
        <v>229133</v>
      </c>
      <c r="K5" s="7">
        <v>25155</v>
      </c>
      <c r="L5" s="7">
        <f t="shared" si="1"/>
        <v>133845</v>
      </c>
      <c r="M5" s="7">
        <v>192432.078125</v>
      </c>
      <c r="N5" s="22">
        <f t="shared" si="2"/>
        <v>0.69554411771750957</v>
      </c>
      <c r="O5" s="26">
        <v>1404</v>
      </c>
      <c r="P5" s="31">
        <f t="shared" si="3"/>
        <v>95.331196581196579</v>
      </c>
      <c r="Q5" s="36" t="s">
        <v>43</v>
      </c>
      <c r="R5" s="41">
        <f>ABS(N59-N5)*100</f>
        <v>26.349354962436887</v>
      </c>
      <c r="S5" t="s">
        <v>57</v>
      </c>
      <c r="U5" s="7">
        <v>25155</v>
      </c>
      <c r="V5" t="s">
        <v>45</v>
      </c>
      <c r="W5" s="17" t="s">
        <v>46</v>
      </c>
      <c r="Y5" t="s">
        <v>47</v>
      </c>
      <c r="Z5">
        <v>401</v>
      </c>
      <c r="AA5">
        <v>77</v>
      </c>
    </row>
    <row r="6" spans="1:64" x14ac:dyDescent="0.25">
      <c r="A6" t="s">
        <v>58</v>
      </c>
      <c r="B6" t="s">
        <v>59</v>
      </c>
      <c r="C6" s="17">
        <v>45552</v>
      </c>
      <c r="D6" s="7">
        <v>280000</v>
      </c>
      <c r="E6" t="s">
        <v>41</v>
      </c>
      <c r="F6" t="s">
        <v>42</v>
      </c>
      <c r="G6" s="7">
        <v>280000</v>
      </c>
      <c r="H6" s="7">
        <v>116900</v>
      </c>
      <c r="I6" s="12">
        <f t="shared" si="0"/>
        <v>41.75</v>
      </c>
      <c r="J6" s="7">
        <v>232625</v>
      </c>
      <c r="K6" s="7">
        <v>52552</v>
      </c>
      <c r="L6" s="7">
        <f t="shared" si="1"/>
        <v>227448</v>
      </c>
      <c r="M6" s="7">
        <v>169880.1875</v>
      </c>
      <c r="N6" s="22">
        <f t="shared" si="2"/>
        <v>1.3388730219055121</v>
      </c>
      <c r="O6" s="26">
        <v>1840</v>
      </c>
      <c r="P6" s="31">
        <f t="shared" si="3"/>
        <v>123.61304347826086</v>
      </c>
      <c r="Q6" s="36" t="s">
        <v>43</v>
      </c>
      <c r="R6" s="41">
        <f>ABS(N59-N6)*100</f>
        <v>37.983535456363363</v>
      </c>
      <c r="S6" t="s">
        <v>52</v>
      </c>
      <c r="U6" s="7">
        <v>52552</v>
      </c>
      <c r="V6" t="s">
        <v>45</v>
      </c>
      <c r="W6" s="17" t="s">
        <v>46</v>
      </c>
      <c r="Y6" t="s">
        <v>47</v>
      </c>
      <c r="Z6">
        <v>401</v>
      </c>
      <c r="AA6">
        <v>61</v>
      </c>
    </row>
    <row r="7" spans="1:64" x14ac:dyDescent="0.25">
      <c r="A7" t="s">
        <v>60</v>
      </c>
      <c r="B7" t="s">
        <v>61</v>
      </c>
      <c r="C7" s="17">
        <v>45229</v>
      </c>
      <c r="D7" s="7">
        <v>220000</v>
      </c>
      <c r="E7" t="s">
        <v>41</v>
      </c>
      <c r="F7" t="s">
        <v>42</v>
      </c>
      <c r="G7" s="7">
        <v>220000</v>
      </c>
      <c r="H7" s="7">
        <v>98400</v>
      </c>
      <c r="I7" s="12">
        <f t="shared" si="0"/>
        <v>44.727272727272727</v>
      </c>
      <c r="J7" s="7">
        <v>218552</v>
      </c>
      <c r="K7" s="7">
        <v>23791</v>
      </c>
      <c r="L7" s="7">
        <f t="shared" si="1"/>
        <v>196209</v>
      </c>
      <c r="M7" s="7">
        <v>183736.796875</v>
      </c>
      <c r="N7" s="22">
        <f t="shared" si="2"/>
        <v>1.0678808128645298</v>
      </c>
      <c r="O7" s="26">
        <v>1590</v>
      </c>
      <c r="P7" s="31">
        <f t="shared" si="3"/>
        <v>123.40188679245283</v>
      </c>
      <c r="Q7" s="36" t="s">
        <v>43</v>
      </c>
      <c r="R7" s="41">
        <f>ABS(N59-N7)*100</f>
        <v>10.88431455226514</v>
      </c>
      <c r="S7" t="s">
        <v>62</v>
      </c>
      <c r="U7" s="7">
        <v>23791</v>
      </c>
      <c r="V7" t="s">
        <v>45</v>
      </c>
      <c r="W7" s="17" t="s">
        <v>46</v>
      </c>
      <c r="Y7" t="s">
        <v>47</v>
      </c>
      <c r="Z7">
        <v>401</v>
      </c>
      <c r="AA7">
        <v>64</v>
      </c>
    </row>
    <row r="8" spans="1:64" x14ac:dyDescent="0.25">
      <c r="A8" t="s">
        <v>63</v>
      </c>
      <c r="B8" t="s">
        <v>64</v>
      </c>
      <c r="C8" s="17">
        <v>45608</v>
      </c>
      <c r="D8" s="7">
        <v>420000</v>
      </c>
      <c r="E8" t="s">
        <v>41</v>
      </c>
      <c r="F8" t="s">
        <v>42</v>
      </c>
      <c r="G8" s="7">
        <v>420000</v>
      </c>
      <c r="H8" s="7">
        <v>219600</v>
      </c>
      <c r="I8" s="12">
        <f t="shared" si="0"/>
        <v>52.285714285714292</v>
      </c>
      <c r="J8" s="7">
        <v>444178</v>
      </c>
      <c r="K8" s="7">
        <v>47262</v>
      </c>
      <c r="L8" s="7">
        <f t="shared" si="1"/>
        <v>372738</v>
      </c>
      <c r="M8" s="7">
        <v>374449.0625</v>
      </c>
      <c r="N8" s="22">
        <f t="shared" si="2"/>
        <v>0.99543045324088641</v>
      </c>
      <c r="O8" s="26">
        <v>2904</v>
      </c>
      <c r="P8" s="31">
        <f t="shared" si="3"/>
        <v>128.35330578512398</v>
      </c>
      <c r="Q8" s="36" t="s">
        <v>43</v>
      </c>
      <c r="R8" s="41">
        <f>ABS(N59-N8)*100</f>
        <v>3.6392785899007962</v>
      </c>
      <c r="S8" t="s">
        <v>65</v>
      </c>
      <c r="U8" s="7">
        <v>47262</v>
      </c>
      <c r="V8" t="s">
        <v>45</v>
      </c>
      <c r="W8" s="17" t="s">
        <v>46</v>
      </c>
      <c r="Y8" t="s">
        <v>47</v>
      </c>
      <c r="Z8">
        <v>401</v>
      </c>
      <c r="AA8">
        <v>79</v>
      </c>
    </row>
    <row r="9" spans="1:64" x14ac:dyDescent="0.25">
      <c r="A9" t="s">
        <v>66</v>
      </c>
      <c r="B9" t="s">
        <v>67</v>
      </c>
      <c r="C9" s="17">
        <v>45362</v>
      </c>
      <c r="D9" s="7">
        <v>170000</v>
      </c>
      <c r="E9" t="s">
        <v>41</v>
      </c>
      <c r="F9" t="s">
        <v>42</v>
      </c>
      <c r="G9" s="7">
        <v>170000</v>
      </c>
      <c r="H9" s="7">
        <v>74400</v>
      </c>
      <c r="I9" s="12">
        <f t="shared" si="0"/>
        <v>43.764705882352942</v>
      </c>
      <c r="J9" s="7">
        <v>166696</v>
      </c>
      <c r="K9" s="7">
        <v>17506</v>
      </c>
      <c r="L9" s="7">
        <f t="shared" si="1"/>
        <v>152494</v>
      </c>
      <c r="M9" s="7">
        <v>140745.28125</v>
      </c>
      <c r="N9" s="22">
        <f t="shared" si="2"/>
        <v>1.0834750454555648</v>
      </c>
      <c r="O9" s="26">
        <v>1064</v>
      </c>
      <c r="P9" s="31">
        <f t="shared" si="3"/>
        <v>143.32142857142858</v>
      </c>
      <c r="Q9" s="36" t="s">
        <v>43</v>
      </c>
      <c r="R9" s="41">
        <f>ABS(N59-N9)*100</f>
        <v>12.443737811368639</v>
      </c>
      <c r="S9" t="s">
        <v>52</v>
      </c>
      <c r="U9" s="7">
        <v>17506</v>
      </c>
      <c r="V9" t="s">
        <v>45</v>
      </c>
      <c r="W9" s="17" t="s">
        <v>46</v>
      </c>
      <c r="Y9" t="s">
        <v>47</v>
      </c>
      <c r="Z9">
        <v>401</v>
      </c>
      <c r="AA9">
        <v>67</v>
      </c>
    </row>
    <row r="10" spans="1:64" x14ac:dyDescent="0.25">
      <c r="A10" t="s">
        <v>68</v>
      </c>
      <c r="B10" t="s">
        <v>69</v>
      </c>
      <c r="C10" s="17">
        <v>45076</v>
      </c>
      <c r="D10" s="7">
        <v>220000</v>
      </c>
      <c r="E10" t="s">
        <v>41</v>
      </c>
      <c r="F10" t="s">
        <v>42</v>
      </c>
      <c r="G10" s="7">
        <v>220000</v>
      </c>
      <c r="H10" s="7">
        <v>79500</v>
      </c>
      <c r="I10" s="12">
        <f t="shared" si="0"/>
        <v>36.13636363636364</v>
      </c>
      <c r="J10" s="7">
        <v>219934</v>
      </c>
      <c r="K10" s="7">
        <v>35212</v>
      </c>
      <c r="L10" s="7">
        <f t="shared" si="1"/>
        <v>184788</v>
      </c>
      <c r="M10" s="7">
        <v>174266.03125</v>
      </c>
      <c r="N10" s="22">
        <f t="shared" si="2"/>
        <v>1.0603787707479566</v>
      </c>
      <c r="O10" s="26">
        <v>1244</v>
      </c>
      <c r="P10" s="31">
        <f t="shared" si="3"/>
        <v>148.54340836012861</v>
      </c>
      <c r="Q10" s="36" t="s">
        <v>43</v>
      </c>
      <c r="R10" s="41">
        <f>ABS(N59-N10)*100</f>
        <v>10.134110340607815</v>
      </c>
      <c r="S10" t="s">
        <v>52</v>
      </c>
      <c r="U10" s="7">
        <v>30748</v>
      </c>
      <c r="V10" t="s">
        <v>45</v>
      </c>
      <c r="W10" s="17" t="s">
        <v>46</v>
      </c>
      <c r="Y10" t="s">
        <v>47</v>
      </c>
      <c r="Z10">
        <v>401</v>
      </c>
      <c r="AA10">
        <v>67</v>
      </c>
    </row>
    <row r="11" spans="1:64" x14ac:dyDescent="0.25">
      <c r="A11" t="s">
        <v>70</v>
      </c>
      <c r="B11" t="s">
        <v>71</v>
      </c>
      <c r="C11" s="17">
        <v>45194</v>
      </c>
      <c r="D11" s="7">
        <v>274000</v>
      </c>
      <c r="E11" t="s">
        <v>41</v>
      </c>
      <c r="F11" t="s">
        <v>42</v>
      </c>
      <c r="G11" s="7">
        <v>274000</v>
      </c>
      <c r="H11" s="7">
        <v>116800</v>
      </c>
      <c r="I11" s="12">
        <f t="shared" si="0"/>
        <v>42.627737226277375</v>
      </c>
      <c r="J11" s="7">
        <v>257670</v>
      </c>
      <c r="K11" s="7">
        <v>59793</v>
      </c>
      <c r="L11" s="7">
        <f t="shared" si="1"/>
        <v>214207</v>
      </c>
      <c r="M11" s="7">
        <v>186676.421875</v>
      </c>
      <c r="N11" s="22">
        <f t="shared" si="2"/>
        <v>1.1474775327729105</v>
      </c>
      <c r="O11" s="26">
        <v>1620</v>
      </c>
      <c r="P11" s="31">
        <f t="shared" si="3"/>
        <v>132.22654320987655</v>
      </c>
      <c r="Q11" s="36" t="s">
        <v>43</v>
      </c>
      <c r="R11" s="41">
        <f>ABS(N59-N11)*100</f>
        <v>18.84398654310321</v>
      </c>
      <c r="S11" t="s">
        <v>62</v>
      </c>
      <c r="U11" s="7">
        <v>43332</v>
      </c>
      <c r="V11" t="s">
        <v>45</v>
      </c>
      <c r="W11" s="17" t="s">
        <v>46</v>
      </c>
      <c r="Y11" t="s">
        <v>47</v>
      </c>
      <c r="Z11">
        <v>401</v>
      </c>
      <c r="AA11">
        <v>65</v>
      </c>
    </row>
    <row r="12" spans="1:64" x14ac:dyDescent="0.25">
      <c r="A12" t="s">
        <v>72</v>
      </c>
      <c r="B12" t="s">
        <v>73</v>
      </c>
      <c r="C12" s="17">
        <v>45546</v>
      </c>
      <c r="D12" s="7">
        <v>129250</v>
      </c>
      <c r="E12" t="s">
        <v>48</v>
      </c>
      <c r="F12" t="s">
        <v>74</v>
      </c>
      <c r="G12" s="7">
        <v>129250</v>
      </c>
      <c r="H12" s="7">
        <v>96300</v>
      </c>
      <c r="I12" s="12">
        <f t="shared" si="0"/>
        <v>74.506769825918767</v>
      </c>
      <c r="J12" s="7">
        <v>205344</v>
      </c>
      <c r="K12" s="7">
        <v>36033</v>
      </c>
      <c r="L12" s="7">
        <f t="shared" si="1"/>
        <v>93217</v>
      </c>
      <c r="M12" s="7">
        <v>159727.359375</v>
      </c>
      <c r="N12" s="22">
        <f t="shared" si="2"/>
        <v>0.58360070788592788</v>
      </c>
      <c r="O12" s="26">
        <v>1904</v>
      </c>
      <c r="P12" s="31">
        <f t="shared" si="3"/>
        <v>48.958508403361343</v>
      </c>
      <c r="Q12" s="36" t="s">
        <v>43</v>
      </c>
      <c r="R12" s="41">
        <f>ABS(N59-N12)*100</f>
        <v>37.543695945595054</v>
      </c>
      <c r="S12" t="s">
        <v>75</v>
      </c>
      <c r="U12" s="7">
        <v>26448</v>
      </c>
      <c r="V12" t="s">
        <v>45</v>
      </c>
      <c r="W12" s="17" t="s">
        <v>46</v>
      </c>
      <c r="Y12" t="s">
        <v>47</v>
      </c>
      <c r="Z12">
        <v>401</v>
      </c>
      <c r="AA12">
        <v>52</v>
      </c>
    </row>
    <row r="13" spans="1:64" x14ac:dyDescent="0.25">
      <c r="A13" t="s">
        <v>83</v>
      </c>
      <c r="B13" t="s">
        <v>84</v>
      </c>
      <c r="C13" s="17">
        <v>45188</v>
      </c>
      <c r="D13" s="7">
        <v>167000</v>
      </c>
      <c r="E13" t="s">
        <v>41</v>
      </c>
      <c r="F13" t="s">
        <v>42</v>
      </c>
      <c r="G13" s="7">
        <v>167000</v>
      </c>
      <c r="H13" s="7">
        <v>65800</v>
      </c>
      <c r="I13" s="12">
        <f t="shared" si="0"/>
        <v>39.401197604790418</v>
      </c>
      <c r="J13" s="7">
        <v>145857</v>
      </c>
      <c r="K13" s="7">
        <v>20917</v>
      </c>
      <c r="L13" s="7">
        <f t="shared" si="1"/>
        <v>146083</v>
      </c>
      <c r="M13" s="7">
        <v>117867.921875</v>
      </c>
      <c r="N13" s="22">
        <f t="shared" si="2"/>
        <v>1.2393787696954761</v>
      </c>
      <c r="O13" s="26">
        <v>1488</v>
      </c>
      <c r="P13" s="31">
        <f t="shared" si="3"/>
        <v>98.174059139784944</v>
      </c>
      <c r="Q13" s="36" t="s">
        <v>43</v>
      </c>
      <c r="R13" s="41">
        <f>ABS(N59-N13)*100</f>
        <v>28.034110235359766</v>
      </c>
      <c r="S13" t="s">
        <v>52</v>
      </c>
      <c r="U13" s="7">
        <v>20917</v>
      </c>
      <c r="V13" t="s">
        <v>45</v>
      </c>
      <c r="W13" s="17" t="s">
        <v>46</v>
      </c>
      <c r="Y13" t="s">
        <v>47</v>
      </c>
      <c r="Z13">
        <v>401</v>
      </c>
      <c r="AA13">
        <v>57</v>
      </c>
    </row>
    <row r="14" spans="1:64" x14ac:dyDescent="0.25">
      <c r="A14" t="s">
        <v>85</v>
      </c>
      <c r="B14" t="s">
        <v>86</v>
      </c>
      <c r="C14" s="17">
        <v>45551</v>
      </c>
      <c r="D14" s="7">
        <v>154900</v>
      </c>
      <c r="E14" t="s">
        <v>41</v>
      </c>
      <c r="F14" t="s">
        <v>42</v>
      </c>
      <c r="G14" s="7">
        <v>154900</v>
      </c>
      <c r="H14" s="7">
        <v>68000</v>
      </c>
      <c r="I14" s="12">
        <f t="shared" si="0"/>
        <v>43.899289864428667</v>
      </c>
      <c r="J14" s="7">
        <v>137958</v>
      </c>
      <c r="K14" s="7">
        <v>11379</v>
      </c>
      <c r="L14" s="7">
        <f t="shared" si="1"/>
        <v>143521</v>
      </c>
      <c r="M14" s="7">
        <v>119414.1484375</v>
      </c>
      <c r="N14" s="22">
        <f t="shared" si="2"/>
        <v>1.2018760078092192</v>
      </c>
      <c r="O14" s="26">
        <v>1149</v>
      </c>
      <c r="P14" s="31">
        <f t="shared" si="3"/>
        <v>124.9094865100087</v>
      </c>
      <c r="Q14" s="36" t="s">
        <v>43</v>
      </c>
      <c r="R14" s="41">
        <f>ABS(N59-N14)*100</f>
        <v>24.283834046734075</v>
      </c>
      <c r="S14" t="s">
        <v>52</v>
      </c>
      <c r="U14" s="7">
        <v>11379</v>
      </c>
      <c r="V14" t="s">
        <v>45</v>
      </c>
      <c r="W14" s="17" t="s">
        <v>46</v>
      </c>
      <c r="Y14" t="s">
        <v>47</v>
      </c>
      <c r="Z14">
        <v>401</v>
      </c>
      <c r="AA14">
        <v>62</v>
      </c>
    </row>
    <row r="15" spans="1:64" x14ac:dyDescent="0.25">
      <c r="A15" t="s">
        <v>87</v>
      </c>
      <c r="B15" t="s">
        <v>88</v>
      </c>
      <c r="C15" s="17">
        <v>45198</v>
      </c>
      <c r="D15" s="7">
        <v>167000</v>
      </c>
      <c r="E15" t="s">
        <v>41</v>
      </c>
      <c r="F15" t="s">
        <v>42</v>
      </c>
      <c r="G15" s="7">
        <v>167000</v>
      </c>
      <c r="H15" s="7">
        <v>69500</v>
      </c>
      <c r="I15" s="12">
        <f t="shared" si="0"/>
        <v>41.616766467065872</v>
      </c>
      <c r="J15" s="7">
        <v>192829</v>
      </c>
      <c r="K15" s="7">
        <v>27498</v>
      </c>
      <c r="L15" s="7">
        <f t="shared" si="1"/>
        <v>139502</v>
      </c>
      <c r="M15" s="7">
        <v>155972.640625</v>
      </c>
      <c r="N15" s="22">
        <f t="shared" si="2"/>
        <v>0.89440045023921966</v>
      </c>
      <c r="O15" s="26">
        <v>1560</v>
      </c>
      <c r="P15" s="31">
        <f t="shared" si="3"/>
        <v>89.424358974358981</v>
      </c>
      <c r="Q15" s="36" t="s">
        <v>43</v>
      </c>
      <c r="R15" s="41">
        <f>ABS(N59-N15)*100</f>
        <v>6.4637217102658795</v>
      </c>
      <c r="S15" t="s">
        <v>51</v>
      </c>
      <c r="U15" s="7">
        <v>27498</v>
      </c>
      <c r="V15" t="s">
        <v>45</v>
      </c>
      <c r="W15" s="17" t="s">
        <v>46</v>
      </c>
      <c r="Y15" t="s">
        <v>47</v>
      </c>
      <c r="Z15">
        <v>401</v>
      </c>
      <c r="AA15">
        <v>70</v>
      </c>
    </row>
    <row r="16" spans="1:64" x14ac:dyDescent="0.25">
      <c r="A16" t="s">
        <v>89</v>
      </c>
      <c r="B16" t="s">
        <v>90</v>
      </c>
      <c r="C16" s="17">
        <v>45239</v>
      </c>
      <c r="D16" s="7">
        <v>159900</v>
      </c>
      <c r="E16" t="s">
        <v>41</v>
      </c>
      <c r="F16" t="s">
        <v>42</v>
      </c>
      <c r="G16" s="7">
        <v>159900</v>
      </c>
      <c r="H16" s="7">
        <v>62800</v>
      </c>
      <c r="I16" s="12">
        <f t="shared" si="0"/>
        <v>39.27454659161976</v>
      </c>
      <c r="J16" s="7">
        <v>139712</v>
      </c>
      <c r="K16" s="7">
        <v>22219</v>
      </c>
      <c r="L16" s="7">
        <f t="shared" si="1"/>
        <v>137681</v>
      </c>
      <c r="M16" s="7">
        <v>110842.453125</v>
      </c>
      <c r="N16" s="22">
        <f t="shared" si="2"/>
        <v>1.2421323790509531</v>
      </c>
      <c r="O16" s="26">
        <v>1172</v>
      </c>
      <c r="P16" s="31">
        <f t="shared" si="3"/>
        <v>117.47525597269625</v>
      </c>
      <c r="Q16" s="36" t="s">
        <v>43</v>
      </c>
      <c r="R16" s="41">
        <f>ABS(N59-N16)*100</f>
        <v>28.309471170907464</v>
      </c>
      <c r="S16" t="s">
        <v>52</v>
      </c>
      <c r="U16" s="7">
        <v>22219</v>
      </c>
      <c r="V16" t="s">
        <v>45</v>
      </c>
      <c r="W16" s="17" t="s">
        <v>46</v>
      </c>
      <c r="Y16" t="s">
        <v>47</v>
      </c>
      <c r="Z16">
        <v>401</v>
      </c>
      <c r="AA16">
        <v>62</v>
      </c>
    </row>
    <row r="17" spans="1:27" x14ac:dyDescent="0.25">
      <c r="A17" t="s">
        <v>91</v>
      </c>
      <c r="B17" t="s">
        <v>92</v>
      </c>
      <c r="C17" s="17">
        <v>45278</v>
      </c>
      <c r="D17" s="7">
        <v>245000</v>
      </c>
      <c r="E17" t="s">
        <v>41</v>
      </c>
      <c r="F17" t="s">
        <v>42</v>
      </c>
      <c r="G17" s="7">
        <v>245000</v>
      </c>
      <c r="H17" s="7">
        <v>127800</v>
      </c>
      <c r="I17" s="12">
        <f t="shared" si="0"/>
        <v>52.163265306122454</v>
      </c>
      <c r="J17" s="7">
        <v>231612</v>
      </c>
      <c r="K17" s="7">
        <v>55885</v>
      </c>
      <c r="L17" s="7">
        <f t="shared" si="1"/>
        <v>189115</v>
      </c>
      <c r="M17" s="7">
        <v>165780.1875</v>
      </c>
      <c r="N17" s="22">
        <f t="shared" si="2"/>
        <v>1.1407575467967184</v>
      </c>
      <c r="O17" s="26">
        <v>1008</v>
      </c>
      <c r="P17" s="31">
        <f t="shared" si="3"/>
        <v>187.61408730158729</v>
      </c>
      <c r="Q17" s="36" t="s">
        <v>43</v>
      </c>
      <c r="R17" s="41">
        <f>ABS(N59-N17)*100</f>
        <v>18.171987945483991</v>
      </c>
      <c r="S17" t="s">
        <v>52</v>
      </c>
      <c r="U17" s="7">
        <v>44494</v>
      </c>
      <c r="V17" t="s">
        <v>45</v>
      </c>
      <c r="W17" s="17" t="s">
        <v>46</v>
      </c>
      <c r="Y17" t="s">
        <v>47</v>
      </c>
      <c r="Z17">
        <v>401</v>
      </c>
      <c r="AA17">
        <v>76</v>
      </c>
    </row>
    <row r="18" spans="1:27" x14ac:dyDescent="0.25">
      <c r="A18" t="s">
        <v>95</v>
      </c>
      <c r="B18" t="s">
        <v>96</v>
      </c>
      <c r="C18" s="17">
        <v>45694</v>
      </c>
      <c r="D18" s="7">
        <v>255000</v>
      </c>
      <c r="E18" t="s">
        <v>41</v>
      </c>
      <c r="F18" t="s">
        <v>42</v>
      </c>
      <c r="G18" s="7">
        <v>255000</v>
      </c>
      <c r="H18" s="7">
        <v>103000</v>
      </c>
      <c r="I18" s="12">
        <f t="shared" si="0"/>
        <v>40.392156862745097</v>
      </c>
      <c r="J18" s="7">
        <v>226154</v>
      </c>
      <c r="K18" s="7">
        <v>126745</v>
      </c>
      <c r="L18" s="7">
        <f t="shared" si="1"/>
        <v>128255</v>
      </c>
      <c r="M18" s="7">
        <v>93782.078125</v>
      </c>
      <c r="N18" s="22">
        <f t="shared" si="2"/>
        <v>1.3675853911986449</v>
      </c>
      <c r="O18" s="26">
        <v>864</v>
      </c>
      <c r="P18" s="31">
        <f t="shared" si="3"/>
        <v>148.44328703703704</v>
      </c>
      <c r="Q18" s="36" t="s">
        <v>43</v>
      </c>
      <c r="R18" s="41">
        <f>ABS(N59-N18)*100</f>
        <v>40.85477238567664</v>
      </c>
      <c r="S18" t="s">
        <v>52</v>
      </c>
      <c r="U18" s="7">
        <v>62214</v>
      </c>
      <c r="V18" t="s">
        <v>45</v>
      </c>
      <c r="W18" s="17" t="s">
        <v>46</v>
      </c>
      <c r="Y18" t="s">
        <v>47</v>
      </c>
      <c r="Z18">
        <v>401</v>
      </c>
      <c r="AA18">
        <v>57</v>
      </c>
    </row>
    <row r="19" spans="1:27" x14ac:dyDescent="0.25">
      <c r="A19" t="s">
        <v>97</v>
      </c>
      <c r="B19" t="s">
        <v>98</v>
      </c>
      <c r="C19" s="17">
        <v>45183</v>
      </c>
      <c r="D19" s="7">
        <v>184000</v>
      </c>
      <c r="E19" t="s">
        <v>41</v>
      </c>
      <c r="F19" t="s">
        <v>42</v>
      </c>
      <c r="G19" s="7">
        <v>184000</v>
      </c>
      <c r="H19" s="7">
        <v>54300</v>
      </c>
      <c r="I19" s="12">
        <f t="shared" si="0"/>
        <v>29.510869565217391</v>
      </c>
      <c r="J19" s="7">
        <v>148891</v>
      </c>
      <c r="K19" s="7">
        <v>31268</v>
      </c>
      <c r="L19" s="7">
        <f t="shared" si="1"/>
        <v>152732</v>
      </c>
      <c r="M19" s="7">
        <v>110965.09375</v>
      </c>
      <c r="N19" s="22">
        <f t="shared" si="2"/>
        <v>1.3763968004578016</v>
      </c>
      <c r="O19" s="26">
        <v>1248</v>
      </c>
      <c r="P19" s="31">
        <f t="shared" si="3"/>
        <v>122.38141025641026</v>
      </c>
      <c r="Q19" s="36" t="s">
        <v>43</v>
      </c>
      <c r="R19" s="41">
        <f>ABS(N59-N19)*100</f>
        <v>41.735913311592313</v>
      </c>
      <c r="S19" t="s">
        <v>51</v>
      </c>
      <c r="U19" s="7">
        <v>21833</v>
      </c>
      <c r="V19" t="s">
        <v>45</v>
      </c>
      <c r="W19" s="17" t="s">
        <v>46</v>
      </c>
      <c r="Y19" t="s">
        <v>47</v>
      </c>
      <c r="Z19">
        <v>401</v>
      </c>
      <c r="AA19">
        <v>62</v>
      </c>
    </row>
    <row r="20" spans="1:27" x14ac:dyDescent="0.25">
      <c r="A20" t="s">
        <v>102</v>
      </c>
      <c r="B20" t="s">
        <v>103</v>
      </c>
      <c r="C20" s="17">
        <v>45181</v>
      </c>
      <c r="D20" s="7">
        <v>77000</v>
      </c>
      <c r="E20" t="s">
        <v>41</v>
      </c>
      <c r="F20" t="s">
        <v>42</v>
      </c>
      <c r="G20" s="7">
        <v>77000</v>
      </c>
      <c r="H20" s="7">
        <v>32800</v>
      </c>
      <c r="I20" s="12">
        <f t="shared" si="0"/>
        <v>42.597402597402592</v>
      </c>
      <c r="J20" s="7">
        <v>99976</v>
      </c>
      <c r="K20" s="7">
        <v>17614</v>
      </c>
      <c r="L20" s="7">
        <f t="shared" si="1"/>
        <v>59386</v>
      </c>
      <c r="M20" s="7">
        <v>77700</v>
      </c>
      <c r="N20" s="22">
        <f t="shared" si="2"/>
        <v>0.76429858429858433</v>
      </c>
      <c r="O20" s="26">
        <v>960</v>
      </c>
      <c r="P20" s="31">
        <f t="shared" si="3"/>
        <v>61.860416666666666</v>
      </c>
      <c r="Q20" s="36" t="s">
        <v>43</v>
      </c>
      <c r="R20" s="41">
        <f>ABS(N59-N20)*100</f>
        <v>19.473908304329413</v>
      </c>
      <c r="S20" t="s">
        <v>44</v>
      </c>
      <c r="U20" s="7">
        <v>17614</v>
      </c>
      <c r="V20" t="s">
        <v>45</v>
      </c>
      <c r="W20" s="17" t="s">
        <v>46</v>
      </c>
      <c r="Y20" t="s">
        <v>47</v>
      </c>
      <c r="Z20">
        <v>401</v>
      </c>
      <c r="AA20">
        <v>49</v>
      </c>
    </row>
    <row r="21" spans="1:27" x14ac:dyDescent="0.25">
      <c r="A21" t="s">
        <v>104</v>
      </c>
      <c r="B21" t="s">
        <v>105</v>
      </c>
      <c r="C21" s="17">
        <v>45546</v>
      </c>
      <c r="D21" s="7">
        <v>53250</v>
      </c>
      <c r="E21" t="s">
        <v>48</v>
      </c>
      <c r="F21" t="s">
        <v>74</v>
      </c>
      <c r="G21" s="7">
        <v>53250</v>
      </c>
      <c r="H21" s="7">
        <v>72700</v>
      </c>
      <c r="I21" s="12">
        <f t="shared" si="0"/>
        <v>136.52582159624413</v>
      </c>
      <c r="J21" s="7">
        <v>68651</v>
      </c>
      <c r="K21" s="7">
        <v>43865</v>
      </c>
      <c r="L21" s="7">
        <f t="shared" si="1"/>
        <v>9385</v>
      </c>
      <c r="M21" s="7">
        <v>23383.01953125</v>
      </c>
      <c r="N21" s="22">
        <f t="shared" si="2"/>
        <v>0.40135962711990691</v>
      </c>
      <c r="O21" s="26">
        <v>1557</v>
      </c>
      <c r="P21" s="31">
        <f t="shared" si="3"/>
        <v>6.0276172125883107</v>
      </c>
      <c r="Q21" s="36" t="s">
        <v>43</v>
      </c>
      <c r="R21" s="41">
        <f>ABS(N59-N21)*100</f>
        <v>55.767804022197154</v>
      </c>
      <c r="S21" t="s">
        <v>52</v>
      </c>
      <c r="U21" s="7">
        <v>42865</v>
      </c>
      <c r="V21" t="s">
        <v>45</v>
      </c>
      <c r="W21" s="17" t="s">
        <v>46</v>
      </c>
      <c r="Y21" t="s">
        <v>47</v>
      </c>
      <c r="Z21">
        <v>401</v>
      </c>
      <c r="AA21">
        <v>13</v>
      </c>
    </row>
    <row r="22" spans="1:27" x14ac:dyDescent="0.25">
      <c r="A22" t="s">
        <v>106</v>
      </c>
      <c r="B22" t="s">
        <v>107</v>
      </c>
      <c r="C22" s="17">
        <v>45127</v>
      </c>
      <c r="D22" s="7">
        <v>90000</v>
      </c>
      <c r="E22" t="s">
        <v>41</v>
      </c>
      <c r="F22" t="s">
        <v>42</v>
      </c>
      <c r="G22" s="7">
        <v>90000</v>
      </c>
      <c r="H22" s="7">
        <v>37200</v>
      </c>
      <c r="I22" s="12">
        <f t="shared" si="0"/>
        <v>41.333333333333336</v>
      </c>
      <c r="J22" s="7">
        <v>91826</v>
      </c>
      <c r="K22" s="7">
        <v>41518</v>
      </c>
      <c r="L22" s="7">
        <f t="shared" si="1"/>
        <v>48482</v>
      </c>
      <c r="M22" s="7">
        <v>47460.37890625</v>
      </c>
      <c r="N22" s="22">
        <f t="shared" si="2"/>
        <v>1.0215257677518343</v>
      </c>
      <c r="O22" s="26">
        <v>924</v>
      </c>
      <c r="P22" s="31">
        <f t="shared" si="3"/>
        <v>52.469696969696969</v>
      </c>
      <c r="Q22" s="36" t="s">
        <v>43</v>
      </c>
      <c r="R22" s="41">
        <f>ABS(N59-N22)*100</f>
        <v>6.2488100409955898</v>
      </c>
      <c r="S22" t="s">
        <v>44</v>
      </c>
      <c r="U22" s="7">
        <v>41518</v>
      </c>
      <c r="V22" t="s">
        <v>45</v>
      </c>
      <c r="W22" s="17" t="s">
        <v>46</v>
      </c>
      <c r="Y22" t="s">
        <v>47</v>
      </c>
      <c r="Z22">
        <v>401</v>
      </c>
      <c r="AA22">
        <v>49</v>
      </c>
    </row>
    <row r="23" spans="1:27" x14ac:dyDescent="0.25">
      <c r="A23" t="s">
        <v>108</v>
      </c>
      <c r="B23" t="s">
        <v>109</v>
      </c>
      <c r="C23" s="17">
        <v>45461</v>
      </c>
      <c r="D23" s="7">
        <v>233000</v>
      </c>
      <c r="E23" t="s">
        <v>41</v>
      </c>
      <c r="F23" t="s">
        <v>42</v>
      </c>
      <c r="G23" s="7">
        <v>233000</v>
      </c>
      <c r="H23" s="7">
        <v>86700</v>
      </c>
      <c r="I23" s="12">
        <f t="shared" si="0"/>
        <v>37.210300429184549</v>
      </c>
      <c r="J23" s="7">
        <v>201134</v>
      </c>
      <c r="K23" s="7">
        <v>29594</v>
      </c>
      <c r="L23" s="7">
        <f t="shared" si="1"/>
        <v>203406</v>
      </c>
      <c r="M23" s="7">
        <v>161830.1875</v>
      </c>
      <c r="N23" s="22">
        <f t="shared" si="2"/>
        <v>1.2569101175885371</v>
      </c>
      <c r="O23" s="26">
        <v>1792</v>
      </c>
      <c r="P23" s="31">
        <f t="shared" si="3"/>
        <v>113.5078125</v>
      </c>
      <c r="Q23" s="36" t="s">
        <v>43</v>
      </c>
      <c r="R23" s="41">
        <f>ABS(N59-N23)*100</f>
        <v>29.787245024665864</v>
      </c>
      <c r="S23" t="s">
        <v>51</v>
      </c>
      <c r="U23" s="7">
        <v>9348</v>
      </c>
      <c r="V23" t="s">
        <v>45</v>
      </c>
      <c r="W23" s="17" t="s">
        <v>46</v>
      </c>
      <c r="Y23" t="s">
        <v>47</v>
      </c>
      <c r="Z23">
        <v>401</v>
      </c>
      <c r="AA23">
        <v>61</v>
      </c>
    </row>
    <row r="24" spans="1:27" x14ac:dyDescent="0.25">
      <c r="A24" t="s">
        <v>110</v>
      </c>
      <c r="B24" t="s">
        <v>111</v>
      </c>
      <c r="C24" s="17">
        <v>45580</v>
      </c>
      <c r="D24" s="7">
        <v>180000</v>
      </c>
      <c r="E24" t="s">
        <v>41</v>
      </c>
      <c r="F24" t="s">
        <v>42</v>
      </c>
      <c r="G24" s="7">
        <v>180000</v>
      </c>
      <c r="H24" s="7">
        <v>97400</v>
      </c>
      <c r="I24" s="12">
        <f t="shared" si="0"/>
        <v>54.111111111111107</v>
      </c>
      <c r="J24" s="7">
        <v>197136</v>
      </c>
      <c r="K24" s="7">
        <v>34977</v>
      </c>
      <c r="L24" s="7">
        <f t="shared" si="1"/>
        <v>145023</v>
      </c>
      <c r="M24" s="7">
        <v>152980.1875</v>
      </c>
      <c r="N24" s="22">
        <f t="shared" si="2"/>
        <v>0.9479855030246972</v>
      </c>
      <c r="O24" s="26">
        <v>1184</v>
      </c>
      <c r="P24" s="31">
        <f t="shared" si="3"/>
        <v>122.48564189189189</v>
      </c>
      <c r="Q24" s="36" t="s">
        <v>43</v>
      </c>
      <c r="R24" s="41">
        <f>ABS(N59-N24)*100</f>
        <v>1.1052164317181257</v>
      </c>
      <c r="S24" t="s">
        <v>52</v>
      </c>
      <c r="U24" s="7">
        <v>16561</v>
      </c>
      <c r="V24" t="s">
        <v>45</v>
      </c>
      <c r="W24" s="17" t="s">
        <v>46</v>
      </c>
      <c r="Y24" t="s">
        <v>47</v>
      </c>
      <c r="Z24">
        <v>401</v>
      </c>
      <c r="AA24">
        <v>62</v>
      </c>
    </row>
    <row r="25" spans="1:27" x14ac:dyDescent="0.25">
      <c r="A25" t="s">
        <v>112</v>
      </c>
      <c r="B25" t="s">
        <v>113</v>
      </c>
      <c r="C25" s="17">
        <v>45252</v>
      </c>
      <c r="D25" s="7">
        <v>180000</v>
      </c>
      <c r="E25" t="s">
        <v>41</v>
      </c>
      <c r="F25" t="s">
        <v>42</v>
      </c>
      <c r="G25" s="7">
        <v>180000</v>
      </c>
      <c r="H25" s="7">
        <v>83100</v>
      </c>
      <c r="I25" s="12">
        <f t="shared" si="0"/>
        <v>46.166666666666664</v>
      </c>
      <c r="J25" s="7">
        <v>185817</v>
      </c>
      <c r="K25" s="7">
        <v>43748</v>
      </c>
      <c r="L25" s="7">
        <f t="shared" si="1"/>
        <v>136252</v>
      </c>
      <c r="M25" s="7">
        <v>134027.359375</v>
      </c>
      <c r="N25" s="22">
        <f t="shared" si="2"/>
        <v>1.0165984067385496</v>
      </c>
      <c r="O25" s="26">
        <v>1465</v>
      </c>
      <c r="P25" s="31">
        <f t="shared" si="3"/>
        <v>93.004778156996593</v>
      </c>
      <c r="Q25" s="36" t="s">
        <v>43</v>
      </c>
      <c r="R25" s="41">
        <f>ABS(N59-N25)*100</f>
        <v>5.7560739396671163</v>
      </c>
      <c r="S25" t="s">
        <v>52</v>
      </c>
      <c r="U25" s="7">
        <v>25882</v>
      </c>
      <c r="V25" t="s">
        <v>45</v>
      </c>
      <c r="W25" s="17" t="s">
        <v>46</v>
      </c>
      <c r="Y25" t="s">
        <v>47</v>
      </c>
      <c r="Z25">
        <v>401</v>
      </c>
      <c r="AA25">
        <v>52</v>
      </c>
    </row>
    <row r="26" spans="1:27" x14ac:dyDescent="0.25">
      <c r="A26" t="s">
        <v>114</v>
      </c>
      <c r="B26" t="s">
        <v>115</v>
      </c>
      <c r="C26" s="17">
        <v>45615</v>
      </c>
      <c r="D26" s="7">
        <v>77000</v>
      </c>
      <c r="E26" t="s">
        <v>41</v>
      </c>
      <c r="F26" t="s">
        <v>42</v>
      </c>
      <c r="G26" s="7">
        <v>77000</v>
      </c>
      <c r="H26" s="7">
        <v>33700</v>
      </c>
      <c r="I26" s="12">
        <f t="shared" si="0"/>
        <v>43.766233766233768</v>
      </c>
      <c r="J26" s="7">
        <v>86846</v>
      </c>
      <c r="K26" s="7">
        <v>30621</v>
      </c>
      <c r="L26" s="7">
        <f t="shared" si="1"/>
        <v>46379</v>
      </c>
      <c r="M26" s="7">
        <v>53042.453125</v>
      </c>
      <c r="N26" s="22">
        <f t="shared" si="2"/>
        <v>0.87437509518466483</v>
      </c>
      <c r="O26" s="26">
        <v>1248</v>
      </c>
      <c r="P26" s="31">
        <f t="shared" si="3"/>
        <v>37.162660256410255</v>
      </c>
      <c r="Q26" s="36" t="s">
        <v>43</v>
      </c>
      <c r="R26" s="41">
        <f>ABS(N59-N26)*100</f>
        <v>8.4662572157213631</v>
      </c>
      <c r="S26" t="s">
        <v>44</v>
      </c>
      <c r="U26" s="7">
        <v>19302</v>
      </c>
      <c r="V26" t="s">
        <v>45</v>
      </c>
      <c r="W26" s="17" t="s">
        <v>46</v>
      </c>
      <c r="Y26" t="s">
        <v>47</v>
      </c>
      <c r="Z26">
        <v>401</v>
      </c>
      <c r="AA26">
        <v>49</v>
      </c>
    </row>
    <row r="27" spans="1:27" x14ac:dyDescent="0.25">
      <c r="A27" t="s">
        <v>116</v>
      </c>
      <c r="B27" t="s">
        <v>117</v>
      </c>
      <c r="C27" s="17">
        <v>45138</v>
      </c>
      <c r="D27" s="7">
        <v>150000</v>
      </c>
      <c r="E27" t="s">
        <v>41</v>
      </c>
      <c r="F27" t="s">
        <v>42</v>
      </c>
      <c r="G27" s="7">
        <v>150000</v>
      </c>
      <c r="H27" s="7">
        <v>62300</v>
      </c>
      <c r="I27" s="12">
        <f t="shared" si="0"/>
        <v>41.533333333333331</v>
      </c>
      <c r="J27" s="7">
        <v>176557</v>
      </c>
      <c r="K27" s="7">
        <v>22155</v>
      </c>
      <c r="L27" s="7">
        <f t="shared" si="1"/>
        <v>127845</v>
      </c>
      <c r="M27" s="7">
        <v>145662.265625</v>
      </c>
      <c r="N27" s="22">
        <f t="shared" si="2"/>
        <v>0.87768097970637338</v>
      </c>
      <c r="O27" s="26">
        <v>1300</v>
      </c>
      <c r="P27" s="31">
        <f t="shared" si="3"/>
        <v>98.342307692307699</v>
      </c>
      <c r="Q27" s="36" t="s">
        <v>43</v>
      </c>
      <c r="R27" s="41">
        <f>ABS(N59-N27)*100</f>
        <v>8.1356687635505072</v>
      </c>
      <c r="S27" t="s">
        <v>51</v>
      </c>
      <c r="U27" s="7">
        <v>17937</v>
      </c>
      <c r="V27" t="s">
        <v>45</v>
      </c>
      <c r="W27" s="17" t="s">
        <v>46</v>
      </c>
      <c r="Y27" t="s">
        <v>47</v>
      </c>
      <c r="Z27">
        <v>401</v>
      </c>
      <c r="AA27">
        <v>71</v>
      </c>
    </row>
    <row r="28" spans="1:27" x14ac:dyDescent="0.25">
      <c r="A28" t="s">
        <v>124</v>
      </c>
      <c r="B28" t="s">
        <v>125</v>
      </c>
      <c r="C28" s="17">
        <v>45408</v>
      </c>
      <c r="D28" s="7">
        <v>208000</v>
      </c>
      <c r="E28" t="s">
        <v>41</v>
      </c>
      <c r="F28" t="s">
        <v>42</v>
      </c>
      <c r="G28" s="7">
        <v>208000</v>
      </c>
      <c r="H28" s="7">
        <v>65200</v>
      </c>
      <c r="I28" s="12">
        <f t="shared" si="0"/>
        <v>31.346153846153847</v>
      </c>
      <c r="J28" s="7">
        <v>170556</v>
      </c>
      <c r="K28" s="7">
        <v>22581</v>
      </c>
      <c r="L28" s="7">
        <f t="shared" si="1"/>
        <v>185419</v>
      </c>
      <c r="M28" s="7">
        <v>139599.0625</v>
      </c>
      <c r="N28" s="22">
        <f t="shared" si="2"/>
        <v>1.3282252522290399</v>
      </c>
      <c r="O28" s="26">
        <v>1682</v>
      </c>
      <c r="P28" s="31">
        <f t="shared" si="3"/>
        <v>110.2372175980975</v>
      </c>
      <c r="Q28" s="36" t="s">
        <v>43</v>
      </c>
      <c r="R28" s="41">
        <f>ABS(N59-N28)*100</f>
        <v>36.918758488716144</v>
      </c>
      <c r="S28" t="s">
        <v>51</v>
      </c>
      <c r="U28" s="7">
        <v>20235</v>
      </c>
      <c r="V28" t="s">
        <v>45</v>
      </c>
      <c r="W28" s="17" t="s">
        <v>46</v>
      </c>
      <c r="Y28" t="s">
        <v>47</v>
      </c>
      <c r="Z28">
        <v>401</v>
      </c>
      <c r="AA28">
        <v>62</v>
      </c>
    </row>
    <row r="29" spans="1:27" x14ac:dyDescent="0.25">
      <c r="A29" t="s">
        <v>126</v>
      </c>
      <c r="B29" t="s">
        <v>127</v>
      </c>
      <c r="C29" s="17">
        <v>45030</v>
      </c>
      <c r="D29" s="7">
        <v>200000</v>
      </c>
      <c r="E29" t="s">
        <v>41</v>
      </c>
      <c r="F29" t="s">
        <v>42</v>
      </c>
      <c r="G29" s="7">
        <v>200000</v>
      </c>
      <c r="H29" s="7">
        <v>95200</v>
      </c>
      <c r="I29" s="12">
        <f t="shared" si="0"/>
        <v>47.599999999999994</v>
      </c>
      <c r="J29" s="7">
        <v>208842</v>
      </c>
      <c r="K29" s="7">
        <v>51180</v>
      </c>
      <c r="L29" s="7">
        <f t="shared" si="1"/>
        <v>148820</v>
      </c>
      <c r="M29" s="7">
        <v>148737.734375</v>
      </c>
      <c r="N29" s="22">
        <f t="shared" si="2"/>
        <v>1.0005530918253238</v>
      </c>
      <c r="O29" s="26">
        <v>1368</v>
      </c>
      <c r="P29" s="31">
        <f t="shared" si="3"/>
        <v>108.78654970760233</v>
      </c>
      <c r="Q29" s="36" t="s">
        <v>43</v>
      </c>
      <c r="R29" s="41">
        <f>ABS(N59-N29)*100</f>
        <v>4.1515424483445358</v>
      </c>
      <c r="S29" t="s">
        <v>62</v>
      </c>
      <c r="U29" s="7">
        <v>41745</v>
      </c>
      <c r="V29" t="s">
        <v>45</v>
      </c>
      <c r="W29" s="17" t="s">
        <v>46</v>
      </c>
      <c r="Y29" t="s">
        <v>47</v>
      </c>
      <c r="Z29">
        <v>401</v>
      </c>
      <c r="AA29">
        <v>62</v>
      </c>
    </row>
    <row r="30" spans="1:27" x14ac:dyDescent="0.25">
      <c r="A30" t="s">
        <v>128</v>
      </c>
      <c r="B30" t="s">
        <v>129</v>
      </c>
      <c r="C30" s="17">
        <v>45644</v>
      </c>
      <c r="D30" s="7">
        <v>50000</v>
      </c>
      <c r="E30" t="s">
        <v>48</v>
      </c>
      <c r="F30" t="s">
        <v>42</v>
      </c>
      <c r="G30" s="7">
        <v>50000</v>
      </c>
      <c r="H30" s="7">
        <v>27900</v>
      </c>
      <c r="I30" s="12">
        <f t="shared" si="0"/>
        <v>55.800000000000004</v>
      </c>
      <c r="J30" s="7">
        <v>63510</v>
      </c>
      <c r="K30" s="7">
        <v>32995</v>
      </c>
      <c r="L30" s="7">
        <f t="shared" si="1"/>
        <v>17005</v>
      </c>
      <c r="M30" s="7">
        <v>28787.736328125</v>
      </c>
      <c r="N30" s="22">
        <f t="shared" si="2"/>
        <v>0.59070292315365136</v>
      </c>
      <c r="O30" s="26">
        <v>1536</v>
      </c>
      <c r="P30" s="31">
        <f t="shared" si="3"/>
        <v>11.070963541666666</v>
      </c>
      <c r="Q30" s="36" t="s">
        <v>43</v>
      </c>
      <c r="R30" s="41">
        <f>ABS(N59-N30)*100</f>
        <v>36.833474418822711</v>
      </c>
      <c r="S30" t="s">
        <v>44</v>
      </c>
      <c r="U30" s="7">
        <v>28279</v>
      </c>
      <c r="V30" t="s">
        <v>45</v>
      </c>
      <c r="W30" s="17" t="s">
        <v>46</v>
      </c>
      <c r="Y30" t="s">
        <v>47</v>
      </c>
      <c r="Z30">
        <v>401</v>
      </c>
      <c r="AA30">
        <v>21</v>
      </c>
    </row>
    <row r="31" spans="1:27" x14ac:dyDescent="0.25">
      <c r="A31" t="s">
        <v>130</v>
      </c>
      <c r="B31" t="s">
        <v>131</v>
      </c>
      <c r="C31" s="17">
        <v>45420</v>
      </c>
      <c r="D31" s="7">
        <v>500000</v>
      </c>
      <c r="E31" t="s">
        <v>41</v>
      </c>
      <c r="F31" t="s">
        <v>42</v>
      </c>
      <c r="G31" s="7">
        <v>500000</v>
      </c>
      <c r="H31" s="7">
        <v>294500</v>
      </c>
      <c r="I31" s="12">
        <f t="shared" si="0"/>
        <v>58.9</v>
      </c>
      <c r="J31" s="7">
        <v>589626</v>
      </c>
      <c r="K31" s="7">
        <v>26125</v>
      </c>
      <c r="L31" s="7">
        <f t="shared" si="1"/>
        <v>473875</v>
      </c>
      <c r="M31" s="7">
        <v>531604.6875</v>
      </c>
      <c r="N31" s="22">
        <f t="shared" si="2"/>
        <v>0.89140485616955734</v>
      </c>
      <c r="O31" s="26">
        <v>3530</v>
      </c>
      <c r="P31" s="31">
        <f t="shared" si="3"/>
        <v>134.24220963172806</v>
      </c>
      <c r="Q31" s="36" t="s">
        <v>43</v>
      </c>
      <c r="R31" s="41">
        <f>ABS(N59-N31)*100</f>
        <v>6.7632811172321112</v>
      </c>
      <c r="S31" t="s">
        <v>132</v>
      </c>
      <c r="U31" s="7">
        <v>26125</v>
      </c>
      <c r="V31" t="s">
        <v>45</v>
      </c>
      <c r="W31" s="17" t="s">
        <v>46</v>
      </c>
      <c r="Y31" t="s">
        <v>47</v>
      </c>
      <c r="Z31">
        <v>401</v>
      </c>
      <c r="AA31">
        <v>83</v>
      </c>
    </row>
    <row r="32" spans="1:27" x14ac:dyDescent="0.25">
      <c r="A32" t="s">
        <v>133</v>
      </c>
      <c r="B32" t="s">
        <v>134</v>
      </c>
      <c r="C32" s="17">
        <v>45079</v>
      </c>
      <c r="D32" s="7">
        <v>65000</v>
      </c>
      <c r="E32" t="s">
        <v>41</v>
      </c>
      <c r="F32" t="s">
        <v>42</v>
      </c>
      <c r="G32" s="7">
        <v>65000</v>
      </c>
      <c r="H32" s="7">
        <v>25300</v>
      </c>
      <c r="I32" s="12">
        <f t="shared" si="0"/>
        <v>38.92307692307692</v>
      </c>
      <c r="J32" s="7">
        <v>75024</v>
      </c>
      <c r="K32" s="7">
        <v>18568</v>
      </c>
      <c r="L32" s="7">
        <f t="shared" si="1"/>
        <v>46432</v>
      </c>
      <c r="M32" s="7">
        <v>53260.37890625</v>
      </c>
      <c r="N32" s="22">
        <f t="shared" si="2"/>
        <v>0.87179252107332073</v>
      </c>
      <c r="O32" s="26">
        <v>1532</v>
      </c>
      <c r="P32" s="31">
        <f t="shared" si="3"/>
        <v>30.308093994778069</v>
      </c>
      <c r="Q32" s="36" t="s">
        <v>43</v>
      </c>
      <c r="R32" s="41">
        <f>ABS(N59-N32)*100</f>
        <v>8.7245146268557718</v>
      </c>
      <c r="S32" t="s">
        <v>44</v>
      </c>
      <c r="U32" s="7">
        <v>17650</v>
      </c>
      <c r="V32" t="s">
        <v>45</v>
      </c>
      <c r="W32" s="17" t="s">
        <v>46</v>
      </c>
      <c r="Y32" t="s">
        <v>47</v>
      </c>
      <c r="Z32">
        <v>401</v>
      </c>
      <c r="AA32">
        <v>46</v>
      </c>
    </row>
    <row r="33" spans="1:27" x14ac:dyDescent="0.25">
      <c r="A33" t="s">
        <v>135</v>
      </c>
      <c r="B33" t="s">
        <v>136</v>
      </c>
      <c r="C33" s="17">
        <v>45282</v>
      </c>
      <c r="D33" s="7">
        <v>180000</v>
      </c>
      <c r="E33" t="s">
        <v>41</v>
      </c>
      <c r="F33" t="s">
        <v>42</v>
      </c>
      <c r="G33" s="7">
        <v>180000</v>
      </c>
      <c r="H33" s="7">
        <v>83500</v>
      </c>
      <c r="I33" s="12">
        <f t="shared" si="0"/>
        <v>46.388888888888893</v>
      </c>
      <c r="J33" s="7">
        <v>184556</v>
      </c>
      <c r="K33" s="7">
        <v>17524</v>
      </c>
      <c r="L33" s="7">
        <f t="shared" si="1"/>
        <v>162476</v>
      </c>
      <c r="M33" s="7">
        <v>157577.359375</v>
      </c>
      <c r="N33" s="22">
        <f t="shared" si="2"/>
        <v>1.0310872110335489</v>
      </c>
      <c r="O33" s="26">
        <v>1656</v>
      </c>
      <c r="P33" s="31">
        <f t="shared" si="3"/>
        <v>98.113526570048307</v>
      </c>
      <c r="Q33" s="36" t="s">
        <v>43</v>
      </c>
      <c r="R33" s="41">
        <f>ABS(N59-N33)*100</f>
        <v>7.2049543691670497</v>
      </c>
      <c r="S33" t="s">
        <v>137</v>
      </c>
      <c r="U33" s="7">
        <v>17524</v>
      </c>
      <c r="V33" t="s">
        <v>45</v>
      </c>
      <c r="W33" s="17" t="s">
        <v>46</v>
      </c>
      <c r="Y33" t="s">
        <v>47</v>
      </c>
      <c r="Z33">
        <v>401</v>
      </c>
      <c r="AA33">
        <v>61</v>
      </c>
    </row>
    <row r="34" spans="1:27" x14ac:dyDescent="0.25">
      <c r="A34" t="s">
        <v>138</v>
      </c>
      <c r="B34" t="s">
        <v>139</v>
      </c>
      <c r="C34" s="17">
        <v>45429</v>
      </c>
      <c r="D34" s="7">
        <v>170000</v>
      </c>
      <c r="E34" t="s">
        <v>41</v>
      </c>
      <c r="F34" t="s">
        <v>42</v>
      </c>
      <c r="G34" s="7">
        <v>170000</v>
      </c>
      <c r="H34" s="7">
        <v>68500</v>
      </c>
      <c r="I34" s="12">
        <f t="shared" ref="I34:I65" si="4">H34/G34*100</f>
        <v>40.294117647058826</v>
      </c>
      <c r="J34" s="7">
        <v>135216</v>
      </c>
      <c r="K34" s="7">
        <v>25234</v>
      </c>
      <c r="L34" s="7">
        <f t="shared" ref="L34:L65" si="5">G34-K34</f>
        <v>144766</v>
      </c>
      <c r="M34" s="7">
        <v>103756.6015625</v>
      </c>
      <c r="N34" s="22">
        <f t="shared" ref="N34:N65" si="6">L34/M34</f>
        <v>1.3952461609182247</v>
      </c>
      <c r="O34" s="26">
        <v>1024</v>
      </c>
      <c r="P34" s="31">
        <f t="shared" ref="P34:P65" si="7">L34/O34</f>
        <v>141.373046875</v>
      </c>
      <c r="Q34" s="36" t="s">
        <v>43</v>
      </c>
      <c r="R34" s="41">
        <f>ABS(N59-N34)*100</f>
        <v>43.620849357634626</v>
      </c>
      <c r="S34" t="s">
        <v>52</v>
      </c>
      <c r="U34" s="7">
        <v>24913</v>
      </c>
      <c r="V34" t="s">
        <v>45</v>
      </c>
      <c r="W34" s="17" t="s">
        <v>46</v>
      </c>
      <c r="Y34" t="s">
        <v>47</v>
      </c>
      <c r="Z34">
        <v>401</v>
      </c>
      <c r="AA34">
        <v>61</v>
      </c>
    </row>
    <row r="35" spans="1:27" x14ac:dyDescent="0.25">
      <c r="A35" t="s">
        <v>140</v>
      </c>
      <c r="B35" t="s">
        <v>141</v>
      </c>
      <c r="C35" s="17">
        <v>45715</v>
      </c>
      <c r="D35" s="7">
        <v>55000</v>
      </c>
      <c r="E35" t="s">
        <v>41</v>
      </c>
      <c r="F35" t="s">
        <v>42</v>
      </c>
      <c r="G35" s="7">
        <v>55000</v>
      </c>
      <c r="H35" s="7">
        <v>38800</v>
      </c>
      <c r="I35" s="12">
        <f t="shared" si="4"/>
        <v>70.545454545454547</v>
      </c>
      <c r="J35" s="7">
        <v>76699</v>
      </c>
      <c r="K35" s="7">
        <v>12911</v>
      </c>
      <c r="L35" s="7">
        <f t="shared" si="5"/>
        <v>42089</v>
      </c>
      <c r="M35" s="7">
        <v>60177.359375</v>
      </c>
      <c r="N35" s="22">
        <f t="shared" si="6"/>
        <v>0.69941586731513172</v>
      </c>
      <c r="O35" s="26">
        <v>700</v>
      </c>
      <c r="P35" s="31">
        <f t="shared" si="7"/>
        <v>60.127142857142857</v>
      </c>
      <c r="Q35" s="36" t="s">
        <v>43</v>
      </c>
      <c r="R35" s="41">
        <f>ABS(N59-N35)*100</f>
        <v>25.962180002674671</v>
      </c>
      <c r="S35" t="s">
        <v>52</v>
      </c>
      <c r="U35" s="7">
        <v>12911</v>
      </c>
      <c r="V35" t="s">
        <v>45</v>
      </c>
      <c r="W35" s="17" t="s">
        <v>46</v>
      </c>
      <c r="Y35" t="s">
        <v>47</v>
      </c>
      <c r="Z35">
        <v>401</v>
      </c>
      <c r="AA35">
        <v>51</v>
      </c>
    </row>
    <row r="36" spans="1:27" x14ac:dyDescent="0.25">
      <c r="A36" t="s">
        <v>143</v>
      </c>
      <c r="B36" t="s">
        <v>144</v>
      </c>
      <c r="C36" s="17">
        <v>45635</v>
      </c>
      <c r="D36" s="7">
        <v>150000</v>
      </c>
      <c r="E36" t="s">
        <v>41</v>
      </c>
      <c r="F36" t="s">
        <v>42</v>
      </c>
      <c r="G36" s="7">
        <v>150000</v>
      </c>
      <c r="H36" s="7">
        <v>75900</v>
      </c>
      <c r="I36" s="12">
        <f t="shared" si="4"/>
        <v>50.6</v>
      </c>
      <c r="J36" s="7">
        <v>150528</v>
      </c>
      <c r="K36" s="7">
        <v>20394</v>
      </c>
      <c r="L36" s="7">
        <f t="shared" si="5"/>
        <v>129606</v>
      </c>
      <c r="M36" s="7">
        <v>122767.921875</v>
      </c>
      <c r="N36" s="22">
        <f t="shared" si="6"/>
        <v>1.0556992251767723</v>
      </c>
      <c r="O36" s="26">
        <v>1428</v>
      </c>
      <c r="P36" s="31">
        <f t="shared" si="7"/>
        <v>90.760504201680675</v>
      </c>
      <c r="Q36" s="36" t="s">
        <v>43</v>
      </c>
      <c r="R36" s="41">
        <f>ABS(N59-N36)*100</f>
        <v>9.6661557834893834</v>
      </c>
      <c r="S36" t="s">
        <v>52</v>
      </c>
      <c r="U36" s="7">
        <v>18727</v>
      </c>
      <c r="V36" t="s">
        <v>45</v>
      </c>
      <c r="W36" s="17" t="s">
        <v>46</v>
      </c>
      <c r="Y36" t="s">
        <v>47</v>
      </c>
      <c r="Z36">
        <v>401</v>
      </c>
      <c r="AA36">
        <v>51</v>
      </c>
    </row>
    <row r="37" spans="1:27" x14ac:dyDescent="0.25">
      <c r="A37" t="s">
        <v>145</v>
      </c>
      <c r="B37" t="s">
        <v>146</v>
      </c>
      <c r="C37" s="17">
        <v>45408</v>
      </c>
      <c r="D37" s="7">
        <v>195000</v>
      </c>
      <c r="E37" t="s">
        <v>41</v>
      </c>
      <c r="F37" t="s">
        <v>42</v>
      </c>
      <c r="G37" s="7">
        <v>195000</v>
      </c>
      <c r="H37" s="7">
        <v>86100</v>
      </c>
      <c r="I37" s="12">
        <f t="shared" si="4"/>
        <v>44.153846153846153</v>
      </c>
      <c r="J37" s="7">
        <v>172659</v>
      </c>
      <c r="K37" s="7">
        <v>56724</v>
      </c>
      <c r="L37" s="7">
        <f t="shared" si="5"/>
        <v>138276</v>
      </c>
      <c r="M37" s="7">
        <v>109372.640625</v>
      </c>
      <c r="N37" s="22">
        <f t="shared" si="6"/>
        <v>1.2642649862875615</v>
      </c>
      <c r="O37" s="26">
        <v>1000</v>
      </c>
      <c r="P37" s="31">
        <f t="shared" si="7"/>
        <v>138.27600000000001</v>
      </c>
      <c r="Q37" s="36" t="s">
        <v>43</v>
      </c>
      <c r="R37" s="41">
        <f>ABS(N59-N37)*100</f>
        <v>30.522731894568299</v>
      </c>
      <c r="S37" t="s">
        <v>52</v>
      </c>
      <c r="U37" s="7">
        <v>20625</v>
      </c>
      <c r="V37" t="s">
        <v>45</v>
      </c>
      <c r="W37" s="17" t="s">
        <v>46</v>
      </c>
      <c r="Y37" t="s">
        <v>47</v>
      </c>
      <c r="Z37">
        <v>401</v>
      </c>
      <c r="AA37">
        <v>78</v>
      </c>
    </row>
    <row r="38" spans="1:27" x14ac:dyDescent="0.25">
      <c r="A38" t="s">
        <v>149</v>
      </c>
      <c r="B38" t="s">
        <v>150</v>
      </c>
      <c r="C38" s="17">
        <v>45574</v>
      </c>
      <c r="D38" s="7">
        <v>269000</v>
      </c>
      <c r="E38" t="s">
        <v>41</v>
      </c>
      <c r="F38" t="s">
        <v>42</v>
      </c>
      <c r="G38" s="7">
        <v>269000</v>
      </c>
      <c r="H38" s="7">
        <v>89500</v>
      </c>
      <c r="I38" s="12">
        <f t="shared" si="4"/>
        <v>33.271375464684013</v>
      </c>
      <c r="J38" s="7">
        <v>225028</v>
      </c>
      <c r="K38" s="7">
        <v>41768</v>
      </c>
      <c r="L38" s="7">
        <f t="shared" si="5"/>
        <v>227232</v>
      </c>
      <c r="M38" s="7">
        <v>172886.796875</v>
      </c>
      <c r="N38" s="22">
        <f t="shared" si="6"/>
        <v>1.3143398114101938</v>
      </c>
      <c r="O38" s="26">
        <v>1517</v>
      </c>
      <c r="P38" s="31">
        <f t="shared" si="7"/>
        <v>149.79037574159526</v>
      </c>
      <c r="Q38" s="36" t="s">
        <v>43</v>
      </c>
      <c r="R38" s="41">
        <f>ABS(N59-N38)*100</f>
        <v>35.53021440683154</v>
      </c>
      <c r="S38" t="s">
        <v>51</v>
      </c>
      <c r="U38" s="7">
        <v>41768</v>
      </c>
      <c r="V38" t="s">
        <v>45</v>
      </c>
      <c r="W38" s="17" t="s">
        <v>46</v>
      </c>
      <c r="Y38" t="s">
        <v>47</v>
      </c>
      <c r="Z38">
        <v>401</v>
      </c>
      <c r="AA38">
        <v>72</v>
      </c>
    </row>
    <row r="39" spans="1:27" x14ac:dyDescent="0.25">
      <c r="A39" t="s">
        <v>158</v>
      </c>
      <c r="B39" t="s">
        <v>159</v>
      </c>
      <c r="C39" s="17">
        <v>45583</v>
      </c>
      <c r="D39" s="7">
        <v>165000</v>
      </c>
      <c r="E39" t="s">
        <v>78</v>
      </c>
      <c r="F39" t="s">
        <v>42</v>
      </c>
      <c r="G39" s="7">
        <v>165000</v>
      </c>
      <c r="H39" s="7">
        <v>103400</v>
      </c>
      <c r="I39" s="12">
        <f t="shared" si="4"/>
        <v>62.666666666666671</v>
      </c>
      <c r="J39" s="7">
        <v>209452</v>
      </c>
      <c r="K39" s="7">
        <v>17883</v>
      </c>
      <c r="L39" s="7">
        <f t="shared" si="5"/>
        <v>147117</v>
      </c>
      <c r="M39" s="7">
        <v>180725.46875</v>
      </c>
      <c r="N39" s="22">
        <f t="shared" si="6"/>
        <v>0.81403579151043148</v>
      </c>
      <c r="O39" s="26">
        <v>1048</v>
      </c>
      <c r="P39" s="31">
        <f t="shared" si="7"/>
        <v>140.37881679389312</v>
      </c>
      <c r="Q39" s="36" t="s">
        <v>43</v>
      </c>
      <c r="R39" s="41">
        <f>ABS(N59-N39)*100</f>
        <v>14.500187583144697</v>
      </c>
      <c r="S39" t="s">
        <v>52</v>
      </c>
      <c r="U39" s="7">
        <v>17883</v>
      </c>
      <c r="V39" t="s">
        <v>45</v>
      </c>
      <c r="W39" s="17" t="s">
        <v>46</v>
      </c>
      <c r="Y39" t="s">
        <v>47</v>
      </c>
      <c r="Z39">
        <v>401</v>
      </c>
      <c r="AA39">
        <v>56</v>
      </c>
    </row>
    <row r="40" spans="1:27" x14ac:dyDescent="0.25">
      <c r="A40" t="s">
        <v>160</v>
      </c>
      <c r="B40" t="s">
        <v>161</v>
      </c>
      <c r="C40" s="17">
        <v>45289</v>
      </c>
      <c r="D40" s="7">
        <v>135938</v>
      </c>
      <c r="E40" t="s">
        <v>101</v>
      </c>
      <c r="F40" t="s">
        <v>162</v>
      </c>
      <c r="G40" s="7">
        <v>135938</v>
      </c>
      <c r="H40" s="7">
        <v>64000</v>
      </c>
      <c r="I40" s="12">
        <f t="shared" si="4"/>
        <v>47.080286601244687</v>
      </c>
      <c r="J40" s="7">
        <v>144226</v>
      </c>
      <c r="K40" s="7">
        <v>21039</v>
      </c>
      <c r="L40" s="7">
        <f t="shared" si="5"/>
        <v>114899</v>
      </c>
      <c r="M40" s="7">
        <v>116214.1484375</v>
      </c>
      <c r="N40" s="22">
        <f t="shared" si="6"/>
        <v>0.98868340511734432</v>
      </c>
      <c r="O40" s="26">
        <v>1436</v>
      </c>
      <c r="P40" s="31">
        <f t="shared" si="7"/>
        <v>80.013231197771589</v>
      </c>
      <c r="Q40" s="36" t="s">
        <v>43</v>
      </c>
      <c r="R40" s="41">
        <f>ABS(N59-N40)*100</f>
        <v>2.9645737775465864</v>
      </c>
      <c r="S40" t="s">
        <v>52</v>
      </c>
      <c r="U40" s="7">
        <v>14224</v>
      </c>
      <c r="V40" t="s">
        <v>45</v>
      </c>
      <c r="W40" s="17" t="s">
        <v>46</v>
      </c>
      <c r="Y40" t="s">
        <v>47</v>
      </c>
      <c r="Z40">
        <v>401</v>
      </c>
      <c r="AA40">
        <v>57</v>
      </c>
    </row>
    <row r="41" spans="1:27" x14ac:dyDescent="0.25">
      <c r="A41" t="s">
        <v>160</v>
      </c>
      <c r="B41" t="s">
        <v>161</v>
      </c>
      <c r="C41" s="17">
        <v>45434</v>
      </c>
      <c r="D41" s="7">
        <v>132000</v>
      </c>
      <c r="E41" t="s">
        <v>41</v>
      </c>
      <c r="F41" t="s">
        <v>42</v>
      </c>
      <c r="G41" s="7">
        <v>132000</v>
      </c>
      <c r="H41" s="7">
        <v>71000</v>
      </c>
      <c r="I41" s="12">
        <f t="shared" si="4"/>
        <v>53.787878787878782</v>
      </c>
      <c r="J41" s="7">
        <v>144226</v>
      </c>
      <c r="K41" s="7">
        <v>21039</v>
      </c>
      <c r="L41" s="7">
        <f t="shared" si="5"/>
        <v>110961</v>
      </c>
      <c r="M41" s="7">
        <v>116214.1484375</v>
      </c>
      <c r="N41" s="22">
        <f t="shared" si="6"/>
        <v>0.95479768592612335</v>
      </c>
      <c r="O41" s="26">
        <v>1436</v>
      </c>
      <c r="P41" s="31">
        <f t="shared" si="7"/>
        <v>77.270891364902511</v>
      </c>
      <c r="Q41" s="36" t="s">
        <v>43</v>
      </c>
      <c r="R41" s="41">
        <f>ABS(N59-N41)*100</f>
        <v>0.42399814157551008</v>
      </c>
      <c r="S41" t="s">
        <v>52</v>
      </c>
      <c r="U41" s="7">
        <v>14224</v>
      </c>
      <c r="V41" t="s">
        <v>45</v>
      </c>
      <c r="W41" s="17" t="s">
        <v>46</v>
      </c>
      <c r="Y41" t="s">
        <v>47</v>
      </c>
      <c r="Z41">
        <v>401</v>
      </c>
      <c r="AA41">
        <v>57</v>
      </c>
    </row>
    <row r="42" spans="1:27" x14ac:dyDescent="0.25">
      <c r="A42" t="s">
        <v>163</v>
      </c>
      <c r="B42" t="s">
        <v>164</v>
      </c>
      <c r="C42" s="17">
        <v>45516</v>
      </c>
      <c r="D42" s="7">
        <v>95000</v>
      </c>
      <c r="E42" t="s">
        <v>155</v>
      </c>
      <c r="F42" t="s">
        <v>142</v>
      </c>
      <c r="G42" s="7">
        <v>95000</v>
      </c>
      <c r="H42" s="7">
        <v>63900</v>
      </c>
      <c r="I42" s="12">
        <f t="shared" si="4"/>
        <v>67.26315789473685</v>
      </c>
      <c r="J42" s="7">
        <v>157844</v>
      </c>
      <c r="K42" s="7">
        <v>7318</v>
      </c>
      <c r="L42" s="7">
        <f t="shared" si="5"/>
        <v>87682</v>
      </c>
      <c r="M42" s="7">
        <v>142005.65625</v>
      </c>
      <c r="N42" s="22">
        <f t="shared" si="6"/>
        <v>0.61745427833970523</v>
      </c>
      <c r="O42" s="26">
        <v>1478</v>
      </c>
      <c r="P42" s="31">
        <f t="shared" si="7"/>
        <v>59.324763193504737</v>
      </c>
      <c r="Q42" s="36" t="s">
        <v>43</v>
      </c>
      <c r="R42" s="41">
        <f>ABS(N59-N42)*100</f>
        <v>34.158338900217323</v>
      </c>
      <c r="S42" t="s">
        <v>52</v>
      </c>
      <c r="U42" s="7">
        <v>7318</v>
      </c>
      <c r="V42" t="s">
        <v>45</v>
      </c>
      <c r="W42" s="17" t="s">
        <v>46</v>
      </c>
      <c r="Y42" t="s">
        <v>47</v>
      </c>
      <c r="Z42">
        <v>401</v>
      </c>
      <c r="AA42">
        <v>62</v>
      </c>
    </row>
    <row r="43" spans="1:27" x14ac:dyDescent="0.25">
      <c r="A43" t="s">
        <v>165</v>
      </c>
      <c r="B43" t="s">
        <v>166</v>
      </c>
      <c r="C43" s="17">
        <v>45712</v>
      </c>
      <c r="D43" s="7">
        <v>122000</v>
      </c>
      <c r="E43" t="s">
        <v>41</v>
      </c>
      <c r="F43" t="s">
        <v>167</v>
      </c>
      <c r="G43" s="7">
        <v>122000</v>
      </c>
      <c r="H43" s="7">
        <v>89300</v>
      </c>
      <c r="I43" s="12">
        <f t="shared" si="4"/>
        <v>73.196721311475414</v>
      </c>
      <c r="J43" s="7">
        <v>145536</v>
      </c>
      <c r="K43" s="7">
        <v>24595</v>
      </c>
      <c r="L43" s="7">
        <f t="shared" si="5"/>
        <v>97405</v>
      </c>
      <c r="M43" s="7">
        <v>114095.28125</v>
      </c>
      <c r="N43" s="22">
        <f t="shared" si="6"/>
        <v>0.85371628811336142</v>
      </c>
      <c r="O43" s="26">
        <v>1884</v>
      </c>
      <c r="P43" s="31">
        <f t="shared" si="7"/>
        <v>51.701167728237792</v>
      </c>
      <c r="Q43" s="36" t="s">
        <v>43</v>
      </c>
      <c r="R43" s="41">
        <f>ABS(N59-N43)*100</f>
        <v>10.532137922851703</v>
      </c>
      <c r="S43" t="s">
        <v>57</v>
      </c>
      <c r="U43" s="7">
        <v>21953</v>
      </c>
      <c r="V43" t="s">
        <v>45</v>
      </c>
      <c r="W43" s="17" t="s">
        <v>46</v>
      </c>
      <c r="X43" t="s">
        <v>168</v>
      </c>
      <c r="Y43" t="s">
        <v>47</v>
      </c>
      <c r="Z43">
        <v>401</v>
      </c>
      <c r="AA43">
        <v>49</v>
      </c>
    </row>
    <row r="44" spans="1:27" x14ac:dyDescent="0.25">
      <c r="A44" t="s">
        <v>168</v>
      </c>
      <c r="B44" t="s">
        <v>169</v>
      </c>
      <c r="C44" s="17">
        <v>45712</v>
      </c>
      <c r="D44" s="7">
        <v>122000</v>
      </c>
      <c r="E44" t="s">
        <v>41</v>
      </c>
      <c r="F44" t="s">
        <v>167</v>
      </c>
      <c r="G44" s="7">
        <v>122000</v>
      </c>
      <c r="H44" s="7">
        <v>89300</v>
      </c>
      <c r="I44" s="12">
        <f t="shared" si="4"/>
        <v>73.196721311475414</v>
      </c>
      <c r="J44" s="7">
        <v>145536</v>
      </c>
      <c r="K44" s="7">
        <v>24595</v>
      </c>
      <c r="L44" s="7">
        <f t="shared" si="5"/>
        <v>97405</v>
      </c>
      <c r="M44" s="7">
        <v>114095.28125</v>
      </c>
      <c r="N44" s="22">
        <f t="shared" si="6"/>
        <v>0.85371628811336142</v>
      </c>
      <c r="O44" s="26">
        <v>1884</v>
      </c>
      <c r="P44" s="31">
        <f t="shared" si="7"/>
        <v>51.701167728237792</v>
      </c>
      <c r="Q44" s="36" t="s">
        <v>43</v>
      </c>
      <c r="R44" s="41">
        <f>ABS(N59-N44)*100</f>
        <v>10.532137922851703</v>
      </c>
      <c r="S44" t="s">
        <v>57</v>
      </c>
      <c r="U44" s="7">
        <v>21953</v>
      </c>
      <c r="V44" t="s">
        <v>45</v>
      </c>
      <c r="W44" s="17" t="s">
        <v>46</v>
      </c>
      <c r="X44" t="s">
        <v>165</v>
      </c>
      <c r="Y44" t="s">
        <v>47</v>
      </c>
      <c r="Z44">
        <v>401</v>
      </c>
      <c r="AA44">
        <v>49</v>
      </c>
    </row>
    <row r="45" spans="1:27" x14ac:dyDescent="0.25">
      <c r="A45" t="s">
        <v>170</v>
      </c>
      <c r="B45" t="s">
        <v>171</v>
      </c>
      <c r="C45" s="17">
        <v>45345</v>
      </c>
      <c r="D45" s="7">
        <v>81500</v>
      </c>
      <c r="E45" t="s">
        <v>172</v>
      </c>
      <c r="F45" t="s">
        <v>142</v>
      </c>
      <c r="G45" s="7">
        <v>81500</v>
      </c>
      <c r="H45" s="7">
        <v>75300</v>
      </c>
      <c r="I45" s="12">
        <f t="shared" si="4"/>
        <v>92.392638036809814</v>
      </c>
      <c r="J45" s="7">
        <v>165973</v>
      </c>
      <c r="K45" s="7">
        <v>36051</v>
      </c>
      <c r="L45" s="7">
        <f t="shared" si="5"/>
        <v>45449</v>
      </c>
      <c r="M45" s="7">
        <v>122567.921875</v>
      </c>
      <c r="N45" s="22">
        <f t="shared" si="6"/>
        <v>0.37080664585592654</v>
      </c>
      <c r="O45" s="26">
        <v>1218</v>
      </c>
      <c r="P45" s="31">
        <f t="shared" si="7"/>
        <v>37.314449917898195</v>
      </c>
      <c r="Q45" s="36" t="s">
        <v>43</v>
      </c>
      <c r="R45" s="41">
        <f>ABS(N59-N45)*100</f>
        <v>58.823102148595183</v>
      </c>
      <c r="S45" t="s">
        <v>62</v>
      </c>
      <c r="U45" s="7">
        <v>21097</v>
      </c>
      <c r="V45" t="s">
        <v>45</v>
      </c>
      <c r="W45" s="17" t="s">
        <v>46</v>
      </c>
      <c r="Y45" t="s">
        <v>47</v>
      </c>
      <c r="Z45">
        <v>401</v>
      </c>
      <c r="AA45">
        <v>62</v>
      </c>
    </row>
    <row r="46" spans="1:27" x14ac:dyDescent="0.25">
      <c r="A46" t="s">
        <v>173</v>
      </c>
      <c r="B46" t="s">
        <v>174</v>
      </c>
      <c r="C46" s="17">
        <v>45321</v>
      </c>
      <c r="D46" s="7">
        <v>589000</v>
      </c>
      <c r="E46" t="s">
        <v>41</v>
      </c>
      <c r="F46" t="s">
        <v>42</v>
      </c>
      <c r="G46" s="7">
        <v>589000</v>
      </c>
      <c r="H46" s="7">
        <v>229300</v>
      </c>
      <c r="I46" s="12">
        <f t="shared" si="4"/>
        <v>38.930390492359933</v>
      </c>
      <c r="J46" s="7">
        <v>498542</v>
      </c>
      <c r="K46" s="7">
        <v>21043</v>
      </c>
      <c r="L46" s="7">
        <f t="shared" si="5"/>
        <v>567957</v>
      </c>
      <c r="M46" s="7">
        <v>450470.75</v>
      </c>
      <c r="N46" s="22">
        <f t="shared" si="6"/>
        <v>1.2608077217000215</v>
      </c>
      <c r="O46" s="26">
        <v>3304</v>
      </c>
      <c r="P46" s="31">
        <f t="shared" si="7"/>
        <v>171.89981840193704</v>
      </c>
      <c r="Q46" s="36" t="s">
        <v>43</v>
      </c>
      <c r="R46" s="41">
        <f>ABS(N59-N46)*100</f>
        <v>30.177005435814308</v>
      </c>
      <c r="S46" t="s">
        <v>62</v>
      </c>
      <c r="U46" s="7">
        <v>21043</v>
      </c>
      <c r="V46" t="s">
        <v>45</v>
      </c>
      <c r="W46" s="17" t="s">
        <v>46</v>
      </c>
      <c r="Y46" t="s">
        <v>47</v>
      </c>
      <c r="Z46">
        <v>401</v>
      </c>
      <c r="AA46">
        <v>80</v>
      </c>
    </row>
    <row r="47" spans="1:27" x14ac:dyDescent="0.25">
      <c r="A47" t="s">
        <v>175</v>
      </c>
      <c r="B47" t="s">
        <v>176</v>
      </c>
      <c r="C47" s="17">
        <v>45632</v>
      </c>
      <c r="D47" s="7">
        <v>205000</v>
      </c>
      <c r="E47" t="s">
        <v>41</v>
      </c>
      <c r="F47" t="s">
        <v>42</v>
      </c>
      <c r="G47" s="7">
        <v>205000</v>
      </c>
      <c r="H47" s="7">
        <v>106700</v>
      </c>
      <c r="I47" s="12">
        <f t="shared" si="4"/>
        <v>52.048780487804876</v>
      </c>
      <c r="J47" s="7">
        <v>215011</v>
      </c>
      <c r="K47" s="7">
        <v>30701</v>
      </c>
      <c r="L47" s="7">
        <f t="shared" si="5"/>
        <v>174299</v>
      </c>
      <c r="M47" s="7">
        <v>173877.359375</v>
      </c>
      <c r="N47" s="22">
        <f t="shared" si="6"/>
        <v>1.0024249311498379</v>
      </c>
      <c r="O47" s="26">
        <v>1764</v>
      </c>
      <c r="P47" s="31">
        <f t="shared" si="7"/>
        <v>98.808956916099774</v>
      </c>
      <c r="Q47" s="36" t="s">
        <v>43</v>
      </c>
      <c r="R47" s="41">
        <f>ABS(N59-N47)*100</f>
        <v>4.3387263807959435</v>
      </c>
      <c r="S47" t="s">
        <v>65</v>
      </c>
      <c r="U47" s="7">
        <v>28279</v>
      </c>
      <c r="V47" t="s">
        <v>45</v>
      </c>
      <c r="W47" s="17" t="s">
        <v>46</v>
      </c>
      <c r="Y47" t="s">
        <v>47</v>
      </c>
      <c r="Z47">
        <v>401</v>
      </c>
      <c r="AA47">
        <v>67</v>
      </c>
    </row>
    <row r="48" spans="1:27" x14ac:dyDescent="0.25">
      <c r="A48" t="s">
        <v>177</v>
      </c>
      <c r="B48" t="s">
        <v>178</v>
      </c>
      <c r="C48" s="17">
        <v>45065</v>
      </c>
      <c r="D48" s="7">
        <v>231000</v>
      </c>
      <c r="E48" t="s">
        <v>41</v>
      </c>
      <c r="F48" t="s">
        <v>42</v>
      </c>
      <c r="G48" s="7">
        <v>231000</v>
      </c>
      <c r="H48" s="7">
        <v>109300</v>
      </c>
      <c r="I48" s="12">
        <f t="shared" si="4"/>
        <v>47.316017316017316</v>
      </c>
      <c r="J48" s="7">
        <v>243421</v>
      </c>
      <c r="K48" s="7">
        <v>53362</v>
      </c>
      <c r="L48" s="7">
        <f t="shared" si="5"/>
        <v>177638</v>
      </c>
      <c r="M48" s="7">
        <v>179300.9375</v>
      </c>
      <c r="N48" s="22">
        <f t="shared" si="6"/>
        <v>0.99072543890073084</v>
      </c>
      <c r="O48" s="26">
        <v>1434</v>
      </c>
      <c r="P48" s="31">
        <f t="shared" si="7"/>
        <v>123.87587168758716</v>
      </c>
      <c r="Q48" s="36" t="s">
        <v>43</v>
      </c>
      <c r="R48" s="41">
        <f>ABS(N59-N48)*100</f>
        <v>3.1687771558852385</v>
      </c>
      <c r="S48" t="s">
        <v>52</v>
      </c>
      <c r="U48" s="7">
        <v>28279</v>
      </c>
      <c r="V48" t="s">
        <v>45</v>
      </c>
      <c r="W48" s="17" t="s">
        <v>46</v>
      </c>
      <c r="Y48" t="s">
        <v>47</v>
      </c>
      <c r="Z48">
        <v>401</v>
      </c>
      <c r="AA48">
        <v>69</v>
      </c>
    </row>
    <row r="49" spans="1:39" x14ac:dyDescent="0.25">
      <c r="A49" t="s">
        <v>179</v>
      </c>
      <c r="B49" t="s">
        <v>180</v>
      </c>
      <c r="C49" s="17">
        <v>45701</v>
      </c>
      <c r="D49" s="7">
        <v>210000</v>
      </c>
      <c r="E49" t="s">
        <v>41</v>
      </c>
      <c r="F49" t="s">
        <v>42</v>
      </c>
      <c r="G49" s="7">
        <v>210000</v>
      </c>
      <c r="H49" s="7">
        <v>100900</v>
      </c>
      <c r="I49" s="12">
        <f t="shared" si="4"/>
        <v>48.047619047619051</v>
      </c>
      <c r="J49" s="7">
        <v>265874</v>
      </c>
      <c r="K49" s="7">
        <v>41930</v>
      </c>
      <c r="L49" s="7">
        <f t="shared" si="5"/>
        <v>168070</v>
      </c>
      <c r="M49" s="7">
        <v>211267.921875</v>
      </c>
      <c r="N49" s="22">
        <f t="shared" si="6"/>
        <v>0.79553014252415122</v>
      </c>
      <c r="O49" s="26">
        <v>2040</v>
      </c>
      <c r="P49" s="31">
        <f t="shared" si="7"/>
        <v>82.387254901960787</v>
      </c>
      <c r="Q49" s="36" t="s">
        <v>43</v>
      </c>
      <c r="R49" s="41">
        <f>ABS(N59-N49)*100</f>
        <v>16.350752481772723</v>
      </c>
      <c r="S49" t="s">
        <v>51</v>
      </c>
      <c r="U49" s="7">
        <v>17865</v>
      </c>
      <c r="V49" t="s">
        <v>45</v>
      </c>
      <c r="W49" s="17" t="s">
        <v>46</v>
      </c>
      <c r="Y49" t="s">
        <v>47</v>
      </c>
      <c r="Z49">
        <v>401</v>
      </c>
      <c r="AA49">
        <v>76</v>
      </c>
    </row>
    <row r="50" spans="1:39" x14ac:dyDescent="0.25">
      <c r="A50" t="s">
        <v>181</v>
      </c>
      <c r="B50" t="s">
        <v>182</v>
      </c>
      <c r="C50" s="17">
        <v>45736</v>
      </c>
      <c r="D50" s="7">
        <v>95000</v>
      </c>
      <c r="E50" t="s">
        <v>41</v>
      </c>
      <c r="F50" t="s">
        <v>42</v>
      </c>
      <c r="G50" s="7">
        <v>95000</v>
      </c>
      <c r="H50" s="7">
        <v>47500</v>
      </c>
      <c r="I50" s="12">
        <f t="shared" si="4"/>
        <v>50</v>
      </c>
      <c r="J50" s="7">
        <v>120286</v>
      </c>
      <c r="K50" s="7">
        <v>28677</v>
      </c>
      <c r="L50" s="7">
        <f t="shared" si="5"/>
        <v>66323</v>
      </c>
      <c r="M50" s="7">
        <v>86423.5859375</v>
      </c>
      <c r="N50" s="22">
        <f t="shared" si="6"/>
        <v>0.76741782096340705</v>
      </c>
      <c r="O50" s="26">
        <v>1440</v>
      </c>
      <c r="P50" s="31">
        <f t="shared" si="7"/>
        <v>46.057638888888889</v>
      </c>
      <c r="Q50" s="36" t="s">
        <v>43</v>
      </c>
      <c r="R50" s="41">
        <f>ABS(N59-N50)*100</f>
        <v>19.161984637847141</v>
      </c>
      <c r="S50" t="s">
        <v>57</v>
      </c>
      <c r="U50" s="7">
        <v>18188</v>
      </c>
      <c r="V50" t="s">
        <v>45</v>
      </c>
      <c r="W50" s="17" t="s">
        <v>46</v>
      </c>
      <c r="Y50" t="s">
        <v>47</v>
      </c>
      <c r="Z50">
        <v>401</v>
      </c>
      <c r="AA50">
        <v>48</v>
      </c>
    </row>
    <row r="51" spans="1:39" x14ac:dyDescent="0.25">
      <c r="A51" t="s">
        <v>185</v>
      </c>
      <c r="B51" t="s">
        <v>186</v>
      </c>
      <c r="C51" s="17">
        <v>45373</v>
      </c>
      <c r="D51" s="7">
        <v>109500</v>
      </c>
      <c r="E51" t="s">
        <v>41</v>
      </c>
      <c r="F51" t="s">
        <v>42</v>
      </c>
      <c r="G51" s="7">
        <v>109500</v>
      </c>
      <c r="H51" s="7">
        <v>50500</v>
      </c>
      <c r="I51" s="12">
        <f t="shared" si="4"/>
        <v>46.118721461187214</v>
      </c>
      <c r="J51" s="7">
        <v>112276</v>
      </c>
      <c r="K51" s="7">
        <v>18799</v>
      </c>
      <c r="L51" s="7">
        <f t="shared" si="5"/>
        <v>90701</v>
      </c>
      <c r="M51" s="7">
        <v>88185.8515625</v>
      </c>
      <c r="N51" s="22">
        <f t="shared" si="6"/>
        <v>1.028520997336148</v>
      </c>
      <c r="O51" s="26">
        <v>1064</v>
      </c>
      <c r="P51" s="31">
        <f t="shared" si="7"/>
        <v>85.245300751879697</v>
      </c>
      <c r="Q51" s="36" t="s">
        <v>43</v>
      </c>
      <c r="R51" s="41">
        <f>ABS(N59-N51)*100</f>
        <v>6.9483329994269543</v>
      </c>
      <c r="S51" t="s">
        <v>52</v>
      </c>
      <c r="U51" s="7">
        <v>18799</v>
      </c>
      <c r="V51" t="s">
        <v>45</v>
      </c>
      <c r="W51" s="17" t="s">
        <v>46</v>
      </c>
      <c r="Y51" t="s">
        <v>47</v>
      </c>
      <c r="Z51">
        <v>401</v>
      </c>
      <c r="AA51">
        <v>57</v>
      </c>
    </row>
    <row r="52" spans="1:39" x14ac:dyDescent="0.25">
      <c r="A52" t="s">
        <v>187</v>
      </c>
      <c r="B52" t="s">
        <v>188</v>
      </c>
      <c r="C52" s="17">
        <v>45104</v>
      </c>
      <c r="D52" s="7">
        <v>58000</v>
      </c>
      <c r="E52" t="s">
        <v>41</v>
      </c>
      <c r="F52" t="s">
        <v>42</v>
      </c>
      <c r="G52" s="7">
        <v>58000</v>
      </c>
      <c r="H52" s="7">
        <v>33500</v>
      </c>
      <c r="I52" s="12">
        <f t="shared" si="4"/>
        <v>57.758620689655174</v>
      </c>
      <c r="J52" s="7">
        <v>104674</v>
      </c>
      <c r="K52" s="7">
        <v>19589</v>
      </c>
      <c r="L52" s="7">
        <f t="shared" si="5"/>
        <v>38411</v>
      </c>
      <c r="M52" s="7">
        <v>80268.8671875</v>
      </c>
      <c r="N52" s="22">
        <f t="shared" si="6"/>
        <v>0.47852923986426477</v>
      </c>
      <c r="O52" s="26">
        <v>1152</v>
      </c>
      <c r="P52" s="31">
        <f t="shared" si="7"/>
        <v>33.342881944444443</v>
      </c>
      <c r="Q52" s="36" t="s">
        <v>43</v>
      </c>
      <c r="R52" s="41">
        <f>ABS(N59-N52)*100</f>
        <v>48.050842747761365</v>
      </c>
      <c r="S52" t="s">
        <v>57</v>
      </c>
      <c r="U52" s="7">
        <v>19589</v>
      </c>
      <c r="V52" t="s">
        <v>45</v>
      </c>
      <c r="W52" s="17" t="s">
        <v>46</v>
      </c>
      <c r="Y52" t="s">
        <v>47</v>
      </c>
      <c r="Z52">
        <v>401</v>
      </c>
      <c r="AA52">
        <v>49</v>
      </c>
    </row>
    <row r="53" spans="1:39" x14ac:dyDescent="0.25">
      <c r="A53" t="s">
        <v>189</v>
      </c>
      <c r="B53" t="s">
        <v>190</v>
      </c>
      <c r="C53" s="17">
        <v>45315</v>
      </c>
      <c r="D53" s="7">
        <v>68697</v>
      </c>
      <c r="E53" t="s">
        <v>41</v>
      </c>
      <c r="F53" t="s">
        <v>42</v>
      </c>
      <c r="G53" s="7">
        <v>68697</v>
      </c>
      <c r="H53" s="7">
        <v>55700</v>
      </c>
      <c r="I53" s="12">
        <f t="shared" si="4"/>
        <v>81.080687657394066</v>
      </c>
      <c r="J53" s="7">
        <v>124173</v>
      </c>
      <c r="K53" s="7">
        <v>19624</v>
      </c>
      <c r="L53" s="7">
        <f t="shared" si="5"/>
        <v>49073</v>
      </c>
      <c r="M53" s="7">
        <v>98631.1328125</v>
      </c>
      <c r="N53" s="22">
        <f t="shared" si="6"/>
        <v>0.49754067098964455</v>
      </c>
      <c r="O53" s="26">
        <v>1040</v>
      </c>
      <c r="P53" s="31">
        <f t="shared" si="7"/>
        <v>47.185576923076923</v>
      </c>
      <c r="Q53" s="36" t="s">
        <v>43</v>
      </c>
      <c r="R53" s="41">
        <f>ABS(N59-N53)*100</f>
        <v>46.149699635223392</v>
      </c>
      <c r="S53" t="s">
        <v>52</v>
      </c>
      <c r="U53" s="7">
        <v>15099</v>
      </c>
      <c r="V53" t="s">
        <v>45</v>
      </c>
      <c r="W53" s="17" t="s">
        <v>46</v>
      </c>
      <c r="Y53" t="s">
        <v>47</v>
      </c>
      <c r="Z53">
        <v>401</v>
      </c>
      <c r="AA53">
        <v>57</v>
      </c>
    </row>
    <row r="54" spans="1:39" x14ac:dyDescent="0.25">
      <c r="A54" t="s">
        <v>193</v>
      </c>
      <c r="B54" t="s">
        <v>194</v>
      </c>
      <c r="C54" s="17">
        <v>45118</v>
      </c>
      <c r="D54" s="7">
        <v>339000</v>
      </c>
      <c r="E54" t="s">
        <v>41</v>
      </c>
      <c r="F54" t="s">
        <v>42</v>
      </c>
      <c r="G54" s="7">
        <v>339000</v>
      </c>
      <c r="H54" s="7">
        <v>136500</v>
      </c>
      <c r="I54" s="12">
        <f t="shared" si="4"/>
        <v>40.26548672566372</v>
      </c>
      <c r="J54" s="7">
        <v>303417</v>
      </c>
      <c r="K54" s="7">
        <v>49873</v>
      </c>
      <c r="L54" s="7">
        <f t="shared" si="5"/>
        <v>289127</v>
      </c>
      <c r="M54" s="7">
        <v>239192.453125</v>
      </c>
      <c r="N54" s="22">
        <f t="shared" si="6"/>
        <v>1.2087630534434322</v>
      </c>
      <c r="O54" s="26">
        <v>1456</v>
      </c>
      <c r="P54" s="31">
        <f t="shared" si="7"/>
        <v>198.57623626373626</v>
      </c>
      <c r="Q54" s="36" t="s">
        <v>43</v>
      </c>
      <c r="R54" s="41">
        <f>ABS(N59-N54)*100</f>
        <v>24.972538610155372</v>
      </c>
      <c r="S54" t="s">
        <v>52</v>
      </c>
      <c r="U54" s="7">
        <v>37443</v>
      </c>
      <c r="V54" t="s">
        <v>45</v>
      </c>
      <c r="W54" s="17" t="s">
        <v>46</v>
      </c>
      <c r="Y54" t="s">
        <v>47</v>
      </c>
      <c r="Z54">
        <v>401</v>
      </c>
      <c r="AA54">
        <v>86</v>
      </c>
    </row>
    <row r="55" spans="1:39" x14ac:dyDescent="0.25">
      <c r="A55" t="s">
        <v>195</v>
      </c>
      <c r="B55" t="s">
        <v>196</v>
      </c>
      <c r="C55" s="17">
        <v>45085</v>
      </c>
      <c r="D55" s="7">
        <v>180000</v>
      </c>
      <c r="E55" t="s">
        <v>41</v>
      </c>
      <c r="F55" t="s">
        <v>42</v>
      </c>
      <c r="G55" s="7">
        <v>180000</v>
      </c>
      <c r="H55" s="7">
        <v>103400</v>
      </c>
      <c r="I55" s="12">
        <f t="shared" si="4"/>
        <v>57.444444444444443</v>
      </c>
      <c r="J55" s="7">
        <v>229899</v>
      </c>
      <c r="K55" s="7">
        <v>49297</v>
      </c>
      <c r="L55" s="7">
        <f t="shared" si="5"/>
        <v>130703</v>
      </c>
      <c r="M55" s="7">
        <v>170379.25</v>
      </c>
      <c r="N55" s="22">
        <f t="shared" si="6"/>
        <v>0.76712980013704724</v>
      </c>
      <c r="O55" s="26">
        <v>2000</v>
      </c>
      <c r="P55" s="31">
        <f t="shared" si="7"/>
        <v>65.351500000000001</v>
      </c>
      <c r="Q55" s="36" t="s">
        <v>43</v>
      </c>
      <c r="R55" s="41">
        <f>ABS(N59-N55)*100</f>
        <v>19.190786720483121</v>
      </c>
      <c r="S55" t="s">
        <v>52</v>
      </c>
      <c r="U55" s="7">
        <v>30748</v>
      </c>
      <c r="V55" t="s">
        <v>45</v>
      </c>
      <c r="W55" s="17" t="s">
        <v>46</v>
      </c>
      <c r="Y55" t="s">
        <v>47</v>
      </c>
      <c r="Z55">
        <v>401</v>
      </c>
      <c r="AA55">
        <v>52</v>
      </c>
    </row>
    <row r="56" spans="1:39" ht="15.75" thickBot="1" x14ac:dyDescent="0.3">
      <c r="A56" t="s">
        <v>197</v>
      </c>
      <c r="B56" t="s">
        <v>198</v>
      </c>
      <c r="C56" s="17">
        <v>45372</v>
      </c>
      <c r="D56" s="7">
        <v>142200</v>
      </c>
      <c r="E56" t="s">
        <v>41</v>
      </c>
      <c r="F56" t="s">
        <v>42</v>
      </c>
      <c r="G56" s="7">
        <v>142200</v>
      </c>
      <c r="H56" s="7">
        <v>67500</v>
      </c>
      <c r="I56" s="12">
        <f t="shared" si="4"/>
        <v>47.468354430379748</v>
      </c>
      <c r="J56" s="7">
        <v>151870</v>
      </c>
      <c r="K56" s="7">
        <v>23353</v>
      </c>
      <c r="L56" s="7">
        <f t="shared" si="5"/>
        <v>118847</v>
      </c>
      <c r="M56" s="7">
        <v>121242.453125</v>
      </c>
      <c r="N56" s="22">
        <f t="shared" si="6"/>
        <v>0.98024245581264913</v>
      </c>
      <c r="O56" s="26">
        <v>1224</v>
      </c>
      <c r="P56" s="31">
        <f t="shared" si="7"/>
        <v>97.097222222222229</v>
      </c>
      <c r="Q56" s="36" t="s">
        <v>43</v>
      </c>
      <c r="R56" s="41">
        <f>ABS(N59-N56)*100</f>
        <v>2.1204788470770675</v>
      </c>
      <c r="S56" t="s">
        <v>52</v>
      </c>
      <c r="U56" s="7">
        <v>17506</v>
      </c>
      <c r="V56" t="s">
        <v>45</v>
      </c>
      <c r="W56" s="17" t="s">
        <v>46</v>
      </c>
      <c r="Y56" t="s">
        <v>47</v>
      </c>
      <c r="Z56">
        <v>401</v>
      </c>
      <c r="AA56">
        <v>57</v>
      </c>
    </row>
    <row r="57" spans="1:39" ht="15.75" thickTop="1" x14ac:dyDescent="0.25">
      <c r="A57" s="3"/>
      <c r="B57" s="3"/>
      <c r="C57" s="18" t="s">
        <v>199</v>
      </c>
      <c r="D57" s="8">
        <f>+SUM(D2:D56)</f>
        <v>9725035</v>
      </c>
      <c r="E57" s="3"/>
      <c r="F57" s="3"/>
      <c r="G57" s="8">
        <f>+SUM(G2:G56)</f>
        <v>9725035</v>
      </c>
      <c r="H57" s="8">
        <f>+SUM(H2:H56)</f>
        <v>4648800</v>
      </c>
      <c r="I57" s="13"/>
      <c r="J57" s="8">
        <f>+SUM(J2:J56)</f>
        <v>10239969</v>
      </c>
      <c r="K57" s="8"/>
      <c r="L57" s="8">
        <f>+SUM(L2:L56)</f>
        <v>7954647</v>
      </c>
      <c r="M57" s="8">
        <f>+SUM(M2:M56)</f>
        <v>7990170.724609375</v>
      </c>
      <c r="N57" s="23"/>
      <c r="O57" s="27"/>
      <c r="P57" s="32">
        <f>AVERAGE(P2:P56)</f>
        <v>95.93072538042955</v>
      </c>
      <c r="Q57" s="37"/>
      <c r="R57" s="42">
        <f>ABS(N59-N58)*100</f>
        <v>3.6516404550482551</v>
      </c>
      <c r="S57" s="3"/>
      <c r="T57" s="3"/>
      <c r="U57" s="8"/>
      <c r="V57" s="3"/>
      <c r="W57" s="18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4"/>
      <c r="B58" s="4"/>
      <c r="C58" s="19"/>
      <c r="D58" s="9"/>
      <c r="E58" s="4"/>
      <c r="F58" s="4"/>
      <c r="G58" s="9"/>
      <c r="H58" s="9" t="s">
        <v>200</v>
      </c>
      <c r="I58" s="14">
        <f>H57/G57*100</f>
        <v>47.802398654606378</v>
      </c>
      <c r="J58" s="9"/>
      <c r="K58" s="9"/>
      <c r="L58" s="9"/>
      <c r="M58" s="9" t="s">
        <v>201</v>
      </c>
      <c r="N58" s="46">
        <f>L57/M57</f>
        <v>0.995554071892361</v>
      </c>
      <c r="O58" s="28"/>
      <c r="P58" s="33" t="s">
        <v>202</v>
      </c>
      <c r="Q58" s="38">
        <f>STDEV(N2:N56)</f>
        <v>0.25886110592082123</v>
      </c>
      <c r="R58" s="43"/>
      <c r="S58" s="4"/>
      <c r="T58" s="4"/>
      <c r="U58" s="9"/>
      <c r="V58" s="4"/>
      <c r="W58" s="19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x14ac:dyDescent="0.25">
      <c r="A59" s="5"/>
      <c r="B59" s="5"/>
      <c r="C59" s="20"/>
      <c r="D59" s="10"/>
      <c r="E59" s="5"/>
      <c r="F59" s="5"/>
      <c r="G59" s="10"/>
      <c r="H59" s="10" t="s">
        <v>203</v>
      </c>
      <c r="I59" s="15">
        <f>STDEV(I2:I56)</f>
        <v>17.179181873938965</v>
      </c>
      <c r="J59" s="10"/>
      <c r="K59" s="10"/>
      <c r="L59" s="10"/>
      <c r="M59" s="10" t="s">
        <v>204</v>
      </c>
      <c r="N59" s="24">
        <f>AVERAGE(N2:N56)</f>
        <v>0.95903766734187845</v>
      </c>
      <c r="O59" s="29"/>
      <c r="P59" s="34" t="s">
        <v>205</v>
      </c>
      <c r="Q59" s="45">
        <f>AVERAGE(R2:R56)</f>
        <v>20.647605961051113</v>
      </c>
      <c r="R59" s="44" t="s">
        <v>206</v>
      </c>
      <c r="S59" s="5">
        <f>+(Q59/N59)</f>
        <v>21.529504694303775</v>
      </c>
      <c r="T59" s="5"/>
      <c r="U59" s="10"/>
      <c r="V59" s="5"/>
      <c r="W59" s="20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3" spans="1:39" x14ac:dyDescent="0.25">
      <c r="A63" t="s">
        <v>207</v>
      </c>
    </row>
    <row r="64" spans="1:39" x14ac:dyDescent="0.25">
      <c r="A64" t="s">
        <v>76</v>
      </c>
      <c r="B64" t="s">
        <v>77</v>
      </c>
      <c r="C64" s="17">
        <v>45089</v>
      </c>
      <c r="D64" s="7">
        <v>55000</v>
      </c>
      <c r="E64" t="s">
        <v>41</v>
      </c>
      <c r="F64" t="s">
        <v>42</v>
      </c>
      <c r="G64" s="7">
        <v>55000</v>
      </c>
      <c r="H64" s="7">
        <v>26400</v>
      </c>
      <c r="I64" s="12">
        <f t="shared" ref="I64:I81" si="8">H64/G64*100</f>
        <v>48</v>
      </c>
      <c r="J64" s="7">
        <v>94105</v>
      </c>
      <c r="K64" s="7">
        <v>59286</v>
      </c>
      <c r="L64" s="7">
        <f t="shared" ref="L64:L81" si="9">G64-K64</f>
        <v>-4286</v>
      </c>
      <c r="M64" s="7">
        <v>32848.11328125</v>
      </c>
      <c r="N64" s="22">
        <f t="shared" ref="N64:N81" si="10">L64/M64</f>
        <v>-0.130479335701953</v>
      </c>
      <c r="O64" s="26">
        <v>924</v>
      </c>
      <c r="P64" s="31">
        <f t="shared" ref="P64:P81" si="11">L64/O64</f>
        <v>-4.6385281385281383</v>
      </c>
      <c r="Q64" s="36" t="s">
        <v>43</v>
      </c>
      <c r="R64" s="41">
        <f>ABS(N59-N64)*100</f>
        <v>108.95170030438315</v>
      </c>
      <c r="S64" t="s">
        <v>44</v>
      </c>
      <c r="U64" s="7">
        <v>29143</v>
      </c>
      <c r="V64" t="s">
        <v>45</v>
      </c>
      <c r="W64" s="17" t="s">
        <v>46</v>
      </c>
      <c r="Y64" t="s">
        <v>47</v>
      </c>
      <c r="Z64">
        <v>401</v>
      </c>
      <c r="AA64">
        <v>48</v>
      </c>
    </row>
    <row r="65" spans="1:27" x14ac:dyDescent="0.25">
      <c r="A65" t="s">
        <v>79</v>
      </c>
      <c r="B65" t="s">
        <v>80</v>
      </c>
      <c r="C65" s="17">
        <v>45481</v>
      </c>
      <c r="D65" s="7">
        <v>20000</v>
      </c>
      <c r="E65" t="s">
        <v>48</v>
      </c>
      <c r="F65" t="s">
        <v>42</v>
      </c>
      <c r="G65" s="7">
        <v>20000</v>
      </c>
      <c r="H65" s="7">
        <v>27600</v>
      </c>
      <c r="I65" s="12">
        <f t="shared" si="8"/>
        <v>138</v>
      </c>
      <c r="J65" s="7">
        <v>65451</v>
      </c>
      <c r="K65" s="7">
        <v>21869</v>
      </c>
      <c r="L65" s="7">
        <f t="shared" si="9"/>
        <v>-1869</v>
      </c>
      <c r="M65" s="7">
        <v>41115.09375</v>
      </c>
      <c r="N65" s="22">
        <f t="shared" si="10"/>
        <v>-4.5457758441813115E-2</v>
      </c>
      <c r="O65" s="26">
        <v>1040</v>
      </c>
      <c r="P65" s="31">
        <f t="shared" si="11"/>
        <v>-1.7971153846153847</v>
      </c>
      <c r="Q65" s="36" t="s">
        <v>43</v>
      </c>
      <c r="R65" s="41">
        <f>ABS(N59-N65)*100</f>
        <v>100.44954257836916</v>
      </c>
      <c r="S65" t="s">
        <v>57</v>
      </c>
      <c r="U65" s="7">
        <v>21869</v>
      </c>
      <c r="V65" t="s">
        <v>45</v>
      </c>
      <c r="W65" s="17" t="s">
        <v>46</v>
      </c>
      <c r="Y65" t="s">
        <v>47</v>
      </c>
      <c r="Z65">
        <v>401</v>
      </c>
      <c r="AA65">
        <v>35</v>
      </c>
    </row>
    <row r="66" spans="1:27" x14ac:dyDescent="0.25">
      <c r="A66" t="s">
        <v>156</v>
      </c>
      <c r="B66" t="s">
        <v>157</v>
      </c>
      <c r="C66" s="17">
        <v>45457</v>
      </c>
      <c r="D66" s="7">
        <v>12000</v>
      </c>
      <c r="E66" t="s">
        <v>41</v>
      </c>
      <c r="F66" t="s">
        <v>42</v>
      </c>
      <c r="G66" s="7">
        <v>12000</v>
      </c>
      <c r="H66" s="7">
        <v>19300</v>
      </c>
      <c r="I66" s="12">
        <f t="shared" si="8"/>
        <v>160.83333333333334</v>
      </c>
      <c r="J66" s="7">
        <v>19424</v>
      </c>
      <c r="K66" s="7">
        <v>14349</v>
      </c>
      <c r="L66" s="7">
        <f t="shared" si="9"/>
        <v>-2349</v>
      </c>
      <c r="M66" s="7">
        <v>4787.73583984375</v>
      </c>
      <c r="N66" s="22">
        <f t="shared" si="10"/>
        <v>-0.49062857237266888</v>
      </c>
      <c r="O66" s="26">
        <v>0</v>
      </c>
      <c r="P66" s="31" t="e">
        <f t="shared" si="11"/>
        <v>#DIV/0!</v>
      </c>
      <c r="Q66" s="36" t="s">
        <v>43</v>
      </c>
      <c r="R66" s="41">
        <f>ABS(N59-N66)*100</f>
        <v>144.96662397145474</v>
      </c>
      <c r="S66" t="s">
        <v>44</v>
      </c>
      <c r="U66" s="7">
        <v>12079</v>
      </c>
      <c r="V66" t="s">
        <v>45</v>
      </c>
      <c r="W66" s="17" t="s">
        <v>46</v>
      </c>
      <c r="Y66" t="s">
        <v>47</v>
      </c>
      <c r="Z66">
        <v>401</v>
      </c>
      <c r="AA66">
        <v>46</v>
      </c>
    </row>
    <row r="67" spans="1:27" x14ac:dyDescent="0.25">
      <c r="A67" t="s">
        <v>76</v>
      </c>
      <c r="B67" t="s">
        <v>77</v>
      </c>
      <c r="C67" s="17">
        <v>45273</v>
      </c>
      <c r="D67" s="7">
        <v>60000</v>
      </c>
      <c r="E67" t="s">
        <v>78</v>
      </c>
      <c r="F67" t="s">
        <v>42</v>
      </c>
      <c r="G67" s="7">
        <v>60000</v>
      </c>
      <c r="H67" s="7">
        <v>26400</v>
      </c>
      <c r="I67" s="12">
        <f t="shared" si="8"/>
        <v>44</v>
      </c>
      <c r="J67" s="7">
        <v>94105</v>
      </c>
      <c r="K67" s="7">
        <v>59286</v>
      </c>
      <c r="L67" s="7">
        <f t="shared" si="9"/>
        <v>714</v>
      </c>
      <c r="M67" s="7">
        <v>32848.11328125</v>
      </c>
      <c r="N67" s="22">
        <f t="shared" si="10"/>
        <v>2.1736408234063101E-2</v>
      </c>
      <c r="O67" s="26">
        <v>924</v>
      </c>
      <c r="P67" s="31">
        <f t="shared" si="11"/>
        <v>0.77272727272727271</v>
      </c>
      <c r="Q67" s="36" t="s">
        <v>43</v>
      </c>
      <c r="R67" s="41">
        <f>ABS(N59-N67)*100</f>
        <v>93.730125910781538</v>
      </c>
      <c r="S67" t="s">
        <v>44</v>
      </c>
      <c r="U67" s="7">
        <v>29143</v>
      </c>
      <c r="V67" t="s">
        <v>45</v>
      </c>
      <c r="W67" s="17" t="s">
        <v>46</v>
      </c>
      <c r="Y67" t="s">
        <v>47</v>
      </c>
      <c r="Z67">
        <v>401</v>
      </c>
      <c r="AA67">
        <v>48</v>
      </c>
    </row>
    <row r="68" spans="1:27" x14ac:dyDescent="0.25">
      <c r="A68" t="s">
        <v>81</v>
      </c>
      <c r="B68" t="s">
        <v>82</v>
      </c>
      <c r="C68" s="17">
        <v>45415</v>
      </c>
      <c r="D68" s="7">
        <v>246000</v>
      </c>
      <c r="E68" t="s">
        <v>41</v>
      </c>
      <c r="F68" t="s">
        <v>42</v>
      </c>
      <c r="G68" s="7">
        <v>246000</v>
      </c>
      <c r="H68" s="7">
        <v>56000</v>
      </c>
      <c r="I68" s="12">
        <f t="shared" si="8"/>
        <v>22.76422764227642</v>
      </c>
      <c r="J68" s="7">
        <v>111456</v>
      </c>
      <c r="K68" s="7">
        <v>25586</v>
      </c>
      <c r="L68" s="7">
        <f t="shared" si="9"/>
        <v>220414</v>
      </c>
      <c r="M68" s="7">
        <v>81009.4375</v>
      </c>
      <c r="N68" s="22">
        <f t="shared" si="10"/>
        <v>2.7208434819708507</v>
      </c>
      <c r="O68" s="26">
        <v>1088</v>
      </c>
      <c r="P68" s="31">
        <f t="shared" si="11"/>
        <v>202.58639705882354</v>
      </c>
      <c r="Q68" s="36" t="s">
        <v>43</v>
      </c>
      <c r="R68" s="41">
        <f>ABS(N59-N68)*100</f>
        <v>176.18058146289721</v>
      </c>
      <c r="S68" t="s">
        <v>52</v>
      </c>
      <c r="U68" s="7">
        <v>25586</v>
      </c>
      <c r="V68" t="s">
        <v>45</v>
      </c>
      <c r="W68" s="17" t="s">
        <v>46</v>
      </c>
      <c r="Y68" t="s">
        <v>47</v>
      </c>
      <c r="Z68">
        <v>401</v>
      </c>
      <c r="AA68">
        <v>47</v>
      </c>
    </row>
    <row r="69" spans="1:27" x14ac:dyDescent="0.25">
      <c r="A69" t="s">
        <v>183</v>
      </c>
      <c r="B69" t="s">
        <v>184</v>
      </c>
      <c r="C69" s="17">
        <v>45604</v>
      </c>
      <c r="D69" s="7">
        <v>47130</v>
      </c>
      <c r="E69" t="s">
        <v>155</v>
      </c>
      <c r="F69" t="s">
        <v>42</v>
      </c>
      <c r="G69" s="7">
        <v>47130</v>
      </c>
      <c r="H69" s="7">
        <v>73300</v>
      </c>
      <c r="I69" s="12">
        <f t="shared" si="8"/>
        <v>155.52726501166984</v>
      </c>
      <c r="J69" s="7">
        <v>147606</v>
      </c>
      <c r="K69" s="7">
        <v>42733</v>
      </c>
      <c r="L69" s="7">
        <f t="shared" si="9"/>
        <v>4397</v>
      </c>
      <c r="M69" s="7">
        <v>98936.7890625</v>
      </c>
      <c r="N69" s="22">
        <f t="shared" si="10"/>
        <v>4.444251770918442E-2</v>
      </c>
      <c r="O69" s="26">
        <v>1508</v>
      </c>
      <c r="P69" s="31">
        <f t="shared" si="11"/>
        <v>2.9157824933687002</v>
      </c>
      <c r="Q69" s="36" t="s">
        <v>43</v>
      </c>
      <c r="R69" s="41">
        <f>ABS(N59-N69)*100</f>
        <v>91.459514963269413</v>
      </c>
      <c r="S69" t="s">
        <v>52</v>
      </c>
      <c r="U69" s="7">
        <v>27929</v>
      </c>
      <c r="V69" t="s">
        <v>45</v>
      </c>
      <c r="W69" s="17" t="s">
        <v>46</v>
      </c>
      <c r="Y69" t="s">
        <v>47</v>
      </c>
      <c r="Z69">
        <v>401</v>
      </c>
      <c r="AA69">
        <v>45</v>
      </c>
    </row>
    <row r="70" spans="1:27" x14ac:dyDescent="0.25">
      <c r="A70" t="s">
        <v>185</v>
      </c>
      <c r="B70" t="s">
        <v>186</v>
      </c>
      <c r="C70" s="17">
        <v>45117</v>
      </c>
      <c r="D70" s="7">
        <v>25000</v>
      </c>
      <c r="E70" t="s">
        <v>41</v>
      </c>
      <c r="F70" t="s">
        <v>162</v>
      </c>
      <c r="G70" s="7">
        <v>25000</v>
      </c>
      <c r="H70" s="7">
        <v>50500</v>
      </c>
      <c r="I70" s="12">
        <f t="shared" si="8"/>
        <v>202</v>
      </c>
      <c r="J70" s="7">
        <v>112276</v>
      </c>
      <c r="K70" s="7">
        <v>18799</v>
      </c>
      <c r="L70" s="7">
        <f t="shared" si="9"/>
        <v>6201</v>
      </c>
      <c r="M70" s="7">
        <v>88185.8515625</v>
      </c>
      <c r="N70" s="22">
        <f t="shared" si="10"/>
        <v>7.0317402283122055E-2</v>
      </c>
      <c r="O70" s="26">
        <v>1064</v>
      </c>
      <c r="P70" s="31">
        <f t="shared" si="11"/>
        <v>5.8280075187969924</v>
      </c>
      <c r="Q70" s="36" t="s">
        <v>43</v>
      </c>
      <c r="R70" s="41">
        <f>ABS(N59-N70)*100</f>
        <v>88.872026505875652</v>
      </c>
      <c r="S70" t="s">
        <v>52</v>
      </c>
      <c r="U70" s="7">
        <v>18799</v>
      </c>
      <c r="V70" t="s">
        <v>45</v>
      </c>
      <c r="W70" s="17" t="s">
        <v>46</v>
      </c>
      <c r="Y70" t="s">
        <v>47</v>
      </c>
      <c r="Z70">
        <v>401</v>
      </c>
      <c r="AA70">
        <v>57</v>
      </c>
    </row>
    <row r="71" spans="1:27" x14ac:dyDescent="0.25">
      <c r="A71" t="s">
        <v>93</v>
      </c>
      <c r="B71" t="s">
        <v>94</v>
      </c>
      <c r="C71" s="17">
        <v>45699</v>
      </c>
      <c r="D71" s="7">
        <v>35000</v>
      </c>
      <c r="E71" t="s">
        <v>41</v>
      </c>
      <c r="F71" t="s">
        <v>42</v>
      </c>
      <c r="G71" s="7">
        <v>35000</v>
      </c>
      <c r="H71" s="7">
        <v>74200</v>
      </c>
      <c r="I71" s="12">
        <f t="shared" si="8"/>
        <v>212</v>
      </c>
      <c r="J71" s="7">
        <v>148596</v>
      </c>
      <c r="K71" s="7">
        <v>26921</v>
      </c>
      <c r="L71" s="7">
        <f t="shared" si="9"/>
        <v>8079</v>
      </c>
      <c r="M71" s="7">
        <v>114787.734375</v>
      </c>
      <c r="N71" s="22">
        <f t="shared" si="10"/>
        <v>7.0382084322761509E-2</v>
      </c>
      <c r="O71" s="26">
        <v>1520</v>
      </c>
      <c r="P71" s="31">
        <f t="shared" si="11"/>
        <v>5.3151315789473683</v>
      </c>
      <c r="Q71" s="36" t="s">
        <v>43</v>
      </c>
      <c r="R71" s="41">
        <f>ABS(N59-N71)*100</f>
        <v>88.86555830191169</v>
      </c>
      <c r="S71" t="s">
        <v>52</v>
      </c>
      <c r="U71" s="7">
        <v>26421</v>
      </c>
      <c r="V71" t="s">
        <v>45</v>
      </c>
      <c r="W71" s="17" t="s">
        <v>46</v>
      </c>
      <c r="Y71" t="s">
        <v>47</v>
      </c>
      <c r="Z71">
        <v>401</v>
      </c>
      <c r="AA71">
        <v>46</v>
      </c>
    </row>
    <row r="72" spans="1:27" x14ac:dyDescent="0.25">
      <c r="A72" t="s">
        <v>99</v>
      </c>
      <c r="B72" t="s">
        <v>100</v>
      </c>
      <c r="C72" s="17">
        <v>45281</v>
      </c>
      <c r="D72" s="7">
        <v>400000</v>
      </c>
      <c r="E72" t="s">
        <v>41</v>
      </c>
      <c r="F72" t="s">
        <v>42</v>
      </c>
      <c r="G72" s="7">
        <v>400000</v>
      </c>
      <c r="H72" s="7">
        <v>127500</v>
      </c>
      <c r="I72" s="12">
        <f t="shared" si="8"/>
        <v>31.874999999999996</v>
      </c>
      <c r="J72" s="7">
        <v>276289</v>
      </c>
      <c r="K72" s="7">
        <v>152395</v>
      </c>
      <c r="L72" s="7">
        <f t="shared" si="9"/>
        <v>247605</v>
      </c>
      <c r="M72" s="7">
        <v>116881.1328125</v>
      </c>
      <c r="N72" s="22">
        <f t="shared" si="10"/>
        <v>2.1184342933876801</v>
      </c>
      <c r="O72" s="26">
        <v>1491</v>
      </c>
      <c r="P72" s="31">
        <f t="shared" si="11"/>
        <v>166.06639839034204</v>
      </c>
      <c r="Q72" s="36" t="s">
        <v>43</v>
      </c>
      <c r="R72" s="41">
        <f>ABS(N59-N72)*100</f>
        <v>115.93966260458015</v>
      </c>
      <c r="S72" t="s">
        <v>52</v>
      </c>
      <c r="U72" s="7">
        <v>86511</v>
      </c>
      <c r="V72" t="s">
        <v>45</v>
      </c>
      <c r="W72" s="17" t="s">
        <v>46</v>
      </c>
      <c r="Y72" t="s">
        <v>47</v>
      </c>
      <c r="Z72">
        <v>401</v>
      </c>
      <c r="AA72">
        <v>52</v>
      </c>
    </row>
    <row r="73" spans="1:27" x14ac:dyDescent="0.25">
      <c r="A73" t="s">
        <v>99</v>
      </c>
      <c r="B73" t="s">
        <v>100</v>
      </c>
      <c r="C73" s="17">
        <v>45736</v>
      </c>
      <c r="D73" s="7">
        <v>378000</v>
      </c>
      <c r="E73" t="s">
        <v>101</v>
      </c>
      <c r="F73" t="s">
        <v>74</v>
      </c>
      <c r="G73" s="7">
        <v>378000</v>
      </c>
      <c r="H73" s="7">
        <v>139000</v>
      </c>
      <c r="I73" s="12">
        <f t="shared" si="8"/>
        <v>36.772486772486772</v>
      </c>
      <c r="J73" s="7">
        <v>276289</v>
      </c>
      <c r="K73" s="7">
        <v>152395</v>
      </c>
      <c r="L73" s="7">
        <f t="shared" si="9"/>
        <v>225605</v>
      </c>
      <c r="M73" s="7">
        <v>116881.1328125</v>
      </c>
      <c r="N73" s="22">
        <f t="shared" si="10"/>
        <v>1.9302088760716767</v>
      </c>
      <c r="O73" s="26">
        <v>1491</v>
      </c>
      <c r="P73" s="31">
        <f t="shared" si="11"/>
        <v>151.31120053655266</v>
      </c>
      <c r="Q73" s="36" t="s">
        <v>43</v>
      </c>
      <c r="R73" s="41">
        <f>ABS(N59-N73)*100</f>
        <v>97.117120872979825</v>
      </c>
      <c r="S73" t="s">
        <v>52</v>
      </c>
      <c r="U73" s="7">
        <v>86511</v>
      </c>
      <c r="V73" t="s">
        <v>45</v>
      </c>
      <c r="W73" s="17" t="s">
        <v>46</v>
      </c>
      <c r="Y73" t="s">
        <v>47</v>
      </c>
      <c r="Z73">
        <v>401</v>
      </c>
      <c r="AA73">
        <v>52</v>
      </c>
    </row>
    <row r="74" spans="1:27" x14ac:dyDescent="0.25">
      <c r="A74" t="s">
        <v>114</v>
      </c>
      <c r="B74" t="s">
        <v>115</v>
      </c>
      <c r="C74" s="17">
        <v>45693</v>
      </c>
      <c r="D74" s="7">
        <v>132000</v>
      </c>
      <c r="E74" t="s">
        <v>41</v>
      </c>
      <c r="F74" t="s">
        <v>42</v>
      </c>
      <c r="G74" s="7">
        <v>132000</v>
      </c>
      <c r="H74" s="7">
        <v>33700</v>
      </c>
      <c r="I74" s="12">
        <f t="shared" si="8"/>
        <v>25.530303030303031</v>
      </c>
      <c r="J74" s="7">
        <v>86846</v>
      </c>
      <c r="K74" s="7">
        <v>30621</v>
      </c>
      <c r="L74" s="7">
        <f t="shared" si="9"/>
        <v>101379</v>
      </c>
      <c r="M74" s="7">
        <v>53042.453125</v>
      </c>
      <c r="N74" s="22">
        <f t="shared" si="10"/>
        <v>1.91128038066207</v>
      </c>
      <c r="O74" s="26">
        <v>1248</v>
      </c>
      <c r="P74" s="31">
        <f t="shared" si="11"/>
        <v>81.23317307692308</v>
      </c>
      <c r="Q74" s="36" t="s">
        <v>43</v>
      </c>
      <c r="R74" s="41">
        <f>ABS(N59-N74)*100</f>
        <v>95.224271332019157</v>
      </c>
      <c r="S74" t="s">
        <v>44</v>
      </c>
      <c r="U74" s="7">
        <v>19302</v>
      </c>
      <c r="V74" t="s">
        <v>45</v>
      </c>
      <c r="W74" s="17" t="s">
        <v>46</v>
      </c>
      <c r="Y74" t="s">
        <v>47</v>
      </c>
      <c r="Z74">
        <v>401</v>
      </c>
      <c r="AA74">
        <v>49</v>
      </c>
    </row>
    <row r="75" spans="1:27" x14ac:dyDescent="0.25">
      <c r="A75" t="s">
        <v>118</v>
      </c>
      <c r="B75" t="s">
        <v>119</v>
      </c>
      <c r="C75" s="17">
        <v>45135</v>
      </c>
      <c r="D75" s="7">
        <v>445000</v>
      </c>
      <c r="E75" t="s">
        <v>41</v>
      </c>
      <c r="F75" t="s">
        <v>42</v>
      </c>
      <c r="G75" s="7">
        <v>445000</v>
      </c>
      <c r="H75" s="7">
        <v>143500</v>
      </c>
      <c r="I75" s="12">
        <f t="shared" si="8"/>
        <v>32.247191011235955</v>
      </c>
      <c r="J75" s="7">
        <v>319904</v>
      </c>
      <c r="K75" s="7">
        <v>68760</v>
      </c>
      <c r="L75" s="7">
        <f t="shared" si="9"/>
        <v>376240</v>
      </c>
      <c r="M75" s="7">
        <v>236928.296875</v>
      </c>
      <c r="N75" s="22">
        <f t="shared" si="10"/>
        <v>1.5879909869883497</v>
      </c>
      <c r="O75" s="26">
        <v>1830</v>
      </c>
      <c r="P75" s="31">
        <f t="shared" si="11"/>
        <v>205.59562841530055</v>
      </c>
      <c r="Q75" s="36" t="s">
        <v>43</v>
      </c>
      <c r="R75" s="41">
        <f>ABS(N59-N75)*100</f>
        <v>62.895331964647127</v>
      </c>
      <c r="S75" t="s">
        <v>120</v>
      </c>
      <c r="U75" s="7">
        <v>41838</v>
      </c>
      <c r="V75" t="s">
        <v>45</v>
      </c>
      <c r="W75" s="17" t="s">
        <v>46</v>
      </c>
      <c r="Y75" t="s">
        <v>47</v>
      </c>
      <c r="Z75">
        <v>401</v>
      </c>
      <c r="AA75">
        <v>71</v>
      </c>
    </row>
    <row r="76" spans="1:27" x14ac:dyDescent="0.25">
      <c r="A76" t="s">
        <v>121</v>
      </c>
      <c r="B76" t="s">
        <v>122</v>
      </c>
      <c r="C76" s="17">
        <v>45546</v>
      </c>
      <c r="D76" s="7">
        <v>23000</v>
      </c>
      <c r="E76" t="s">
        <v>48</v>
      </c>
      <c r="F76" t="s">
        <v>74</v>
      </c>
      <c r="G76" s="7">
        <v>23000</v>
      </c>
      <c r="H76" s="7">
        <v>23800</v>
      </c>
      <c r="I76" s="12">
        <f t="shared" si="8"/>
        <v>103.47826086956522</v>
      </c>
      <c r="J76" s="7">
        <v>65733</v>
      </c>
      <c r="K76" s="7">
        <v>18525</v>
      </c>
      <c r="L76" s="7">
        <f t="shared" si="9"/>
        <v>4475</v>
      </c>
      <c r="M76" s="7">
        <v>44535.84765625</v>
      </c>
      <c r="N76" s="22">
        <f t="shared" si="10"/>
        <v>0.10048085386271961</v>
      </c>
      <c r="O76" s="26">
        <v>1332</v>
      </c>
      <c r="P76" s="31">
        <f t="shared" si="11"/>
        <v>3.3596096096096097</v>
      </c>
      <c r="Q76" s="36" t="s">
        <v>43</v>
      </c>
      <c r="R76" s="41">
        <f>ABS(N59-N76)*100</f>
        <v>85.855681347915876</v>
      </c>
      <c r="S76" t="s">
        <v>44</v>
      </c>
      <c r="U76" s="7">
        <v>18525</v>
      </c>
      <c r="V76" t="s">
        <v>45</v>
      </c>
      <c r="W76" s="17" t="s">
        <v>46</v>
      </c>
      <c r="X76" t="s">
        <v>123</v>
      </c>
      <c r="Y76" t="s">
        <v>47</v>
      </c>
      <c r="Z76">
        <v>401</v>
      </c>
      <c r="AA76">
        <v>48</v>
      </c>
    </row>
    <row r="77" spans="1:27" x14ac:dyDescent="0.25">
      <c r="A77" t="s">
        <v>147</v>
      </c>
      <c r="B77" t="s">
        <v>148</v>
      </c>
      <c r="C77" s="17">
        <v>45546</v>
      </c>
      <c r="D77" s="7">
        <v>300000</v>
      </c>
      <c r="E77" t="s">
        <v>41</v>
      </c>
      <c r="F77" t="s">
        <v>42</v>
      </c>
      <c r="G77" s="7">
        <v>300000</v>
      </c>
      <c r="H77" s="7">
        <v>112900</v>
      </c>
      <c r="I77" s="12">
        <f t="shared" si="8"/>
        <v>37.633333333333333</v>
      </c>
      <c r="J77" s="7">
        <v>223625</v>
      </c>
      <c r="K77" s="7">
        <v>54583</v>
      </c>
      <c r="L77" s="7">
        <f t="shared" si="9"/>
        <v>245417</v>
      </c>
      <c r="M77" s="7">
        <v>159473.578125</v>
      </c>
      <c r="N77" s="22">
        <f t="shared" si="10"/>
        <v>1.5389195055724847</v>
      </c>
      <c r="O77" s="26">
        <v>1504</v>
      </c>
      <c r="P77" s="31">
        <f t="shared" si="11"/>
        <v>163.17619680851064</v>
      </c>
      <c r="Q77" s="36" t="s">
        <v>43</v>
      </c>
      <c r="R77" s="41">
        <f>ABS(N59-N77)*100</f>
        <v>57.988183823060623</v>
      </c>
      <c r="S77" t="s">
        <v>52</v>
      </c>
      <c r="U77" s="7">
        <v>42375</v>
      </c>
      <c r="V77" t="s">
        <v>45</v>
      </c>
      <c r="W77" s="17" t="s">
        <v>46</v>
      </c>
      <c r="Y77" t="s">
        <v>47</v>
      </c>
      <c r="Z77">
        <v>401</v>
      </c>
      <c r="AA77">
        <v>63</v>
      </c>
    </row>
    <row r="78" spans="1:27" x14ac:dyDescent="0.25">
      <c r="A78" t="s">
        <v>153</v>
      </c>
      <c r="B78" t="s">
        <v>154</v>
      </c>
      <c r="C78" s="17">
        <v>45393</v>
      </c>
      <c r="D78" s="7">
        <v>160000</v>
      </c>
      <c r="E78" t="s">
        <v>155</v>
      </c>
      <c r="F78" t="s">
        <v>42</v>
      </c>
      <c r="G78" s="7">
        <v>160000</v>
      </c>
      <c r="H78" s="7">
        <v>57900</v>
      </c>
      <c r="I78" s="12">
        <f t="shared" si="8"/>
        <v>36.1875</v>
      </c>
      <c r="J78" s="7">
        <v>114862</v>
      </c>
      <c r="K78" s="7">
        <v>17409</v>
      </c>
      <c r="L78" s="7">
        <f t="shared" si="9"/>
        <v>142591</v>
      </c>
      <c r="M78" s="7">
        <v>91936.7890625</v>
      </c>
      <c r="N78" s="22">
        <f t="shared" si="10"/>
        <v>1.5509678057503673</v>
      </c>
      <c r="O78" s="26">
        <v>1248</v>
      </c>
      <c r="P78" s="31">
        <f t="shared" si="11"/>
        <v>114.25560897435898</v>
      </c>
      <c r="Q78" s="36" t="s">
        <v>43</v>
      </c>
      <c r="R78" s="41">
        <f>ABS(N59-N78)*100</f>
        <v>59.193013840848884</v>
      </c>
      <c r="S78" t="s">
        <v>52</v>
      </c>
      <c r="U78" s="7">
        <v>16193</v>
      </c>
      <c r="V78" t="s">
        <v>45</v>
      </c>
      <c r="W78" s="17" t="s">
        <v>46</v>
      </c>
      <c r="Y78" t="s">
        <v>47</v>
      </c>
      <c r="Z78">
        <v>401</v>
      </c>
      <c r="AA78">
        <v>56</v>
      </c>
    </row>
    <row r="79" spans="1:27" x14ac:dyDescent="0.25">
      <c r="A79" t="s">
        <v>189</v>
      </c>
      <c r="B79" t="s">
        <v>190</v>
      </c>
      <c r="C79" s="17">
        <v>45504</v>
      </c>
      <c r="D79" s="7">
        <v>173000</v>
      </c>
      <c r="E79" t="s">
        <v>41</v>
      </c>
      <c r="F79" t="s">
        <v>42</v>
      </c>
      <c r="G79" s="7">
        <v>173000</v>
      </c>
      <c r="H79" s="7">
        <v>61600</v>
      </c>
      <c r="I79" s="12">
        <f t="shared" si="8"/>
        <v>35.606936416184972</v>
      </c>
      <c r="J79" s="7">
        <v>124173</v>
      </c>
      <c r="K79" s="7">
        <v>19624</v>
      </c>
      <c r="L79" s="7">
        <f t="shared" si="9"/>
        <v>153376</v>
      </c>
      <c r="M79" s="7">
        <v>98631.1328125</v>
      </c>
      <c r="N79" s="22">
        <f t="shared" si="10"/>
        <v>1.5550465215843279</v>
      </c>
      <c r="O79" s="26">
        <v>1040</v>
      </c>
      <c r="P79" s="31">
        <f t="shared" si="11"/>
        <v>147.47692307692307</v>
      </c>
      <c r="Q79" s="36" t="s">
        <v>43</v>
      </c>
      <c r="R79" s="41">
        <f>ABS(N59-N79)*100</f>
        <v>59.600885424244943</v>
      </c>
      <c r="S79" t="s">
        <v>52</v>
      </c>
      <c r="U79" s="7">
        <v>15099</v>
      </c>
      <c r="V79" t="s">
        <v>45</v>
      </c>
      <c r="W79" s="17" t="s">
        <v>46</v>
      </c>
      <c r="Y79" t="s">
        <v>47</v>
      </c>
      <c r="Z79">
        <v>401</v>
      </c>
      <c r="AA79">
        <v>57</v>
      </c>
    </row>
    <row r="80" spans="1:27" x14ac:dyDescent="0.25">
      <c r="A80" t="s">
        <v>191</v>
      </c>
      <c r="B80" t="s">
        <v>192</v>
      </c>
      <c r="C80" s="17">
        <v>45551</v>
      </c>
      <c r="D80" s="7">
        <v>185000</v>
      </c>
      <c r="E80" t="s">
        <v>41</v>
      </c>
      <c r="F80" t="s">
        <v>42</v>
      </c>
      <c r="G80" s="7">
        <v>185000</v>
      </c>
      <c r="H80" s="7">
        <v>70600</v>
      </c>
      <c r="I80" s="12">
        <f t="shared" si="8"/>
        <v>38.162162162162161</v>
      </c>
      <c r="J80" s="7">
        <v>140326</v>
      </c>
      <c r="K80" s="7">
        <v>34915</v>
      </c>
      <c r="L80" s="7">
        <f t="shared" si="9"/>
        <v>150085</v>
      </c>
      <c r="M80" s="7">
        <v>99444.3359375</v>
      </c>
      <c r="N80" s="22">
        <f t="shared" si="10"/>
        <v>1.5092362836464337</v>
      </c>
      <c r="O80" s="26">
        <v>1036</v>
      </c>
      <c r="P80" s="31">
        <f t="shared" si="11"/>
        <v>144.86969111969111</v>
      </c>
      <c r="Q80" s="36" t="s">
        <v>43</v>
      </c>
      <c r="R80" s="41">
        <f>ABS(N59-N80)*100</f>
        <v>55.019861630455523</v>
      </c>
      <c r="S80" t="s">
        <v>52</v>
      </c>
      <c r="U80" s="7">
        <v>32180</v>
      </c>
      <c r="V80" t="s">
        <v>45</v>
      </c>
      <c r="W80" s="17" t="s">
        <v>46</v>
      </c>
      <c r="Y80" t="s">
        <v>47</v>
      </c>
      <c r="Z80">
        <v>401</v>
      </c>
      <c r="AA80">
        <v>57</v>
      </c>
    </row>
    <row r="81" spans="1:27" x14ac:dyDescent="0.25">
      <c r="A81" t="s">
        <v>151</v>
      </c>
      <c r="B81" t="s">
        <v>152</v>
      </c>
      <c r="C81" s="17">
        <v>45541</v>
      </c>
      <c r="D81" s="7">
        <v>500000</v>
      </c>
      <c r="E81" t="s">
        <v>41</v>
      </c>
      <c r="F81" t="s">
        <v>42</v>
      </c>
      <c r="G81" s="7">
        <v>500000</v>
      </c>
      <c r="H81" s="7">
        <v>193200</v>
      </c>
      <c r="I81" s="12">
        <f t="shared" si="8"/>
        <v>38.64</v>
      </c>
      <c r="J81" s="7">
        <v>388292</v>
      </c>
      <c r="K81" s="7">
        <v>123305</v>
      </c>
      <c r="L81" s="7">
        <f t="shared" si="9"/>
        <v>376695</v>
      </c>
      <c r="M81" s="7">
        <v>249987.734375</v>
      </c>
      <c r="N81" s="22">
        <f t="shared" si="10"/>
        <v>1.5068539300209416</v>
      </c>
      <c r="O81" s="26">
        <v>1385</v>
      </c>
      <c r="P81" s="31">
        <f t="shared" si="11"/>
        <v>271.98194945848377</v>
      </c>
      <c r="Q81" s="36" t="s">
        <v>43</v>
      </c>
      <c r="R81" s="41">
        <f>ABS(N59-N81)*100</f>
        <v>54.781626267906312</v>
      </c>
      <c r="S81" t="s">
        <v>52</v>
      </c>
      <c r="U81" s="7">
        <v>50512</v>
      </c>
      <c r="V81" t="s">
        <v>45</v>
      </c>
      <c r="W81" s="17" t="s">
        <v>46</v>
      </c>
      <c r="Y81" t="s">
        <v>47</v>
      </c>
      <c r="Z81">
        <v>401</v>
      </c>
      <c r="AA81">
        <v>80</v>
      </c>
    </row>
  </sheetData>
  <sheetProtection algorithmName="SHA-512" hashValue="Njl8AthFoTIhXK9doxNni1LIFtUNTHYY7gTyAmwlq9sNOYcthUGBKzK03oECrLySotK9el0OpuQ+LYS5uNsXNg==" saltValue="/kFhJcQUenuuFcWGX+VIUg==" spinCount="100000" sheet="1" objects="1" scenarios="1" selectLockedCells="1" selectUnlockedCells="1"/>
  <conditionalFormatting sqref="A2:AM56 A64:AM8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26B3-D2FA-4296-B7ED-83AB201F11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2026-02-02T20:40:48Z</dcterms:created>
  <dcterms:modified xsi:type="dcterms:W3CDTF">2026-02-18T19:36:00Z</dcterms:modified>
</cp:coreProperties>
</file>