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0728BB1F-EF98-4113-98ED-2FBF67AC8366}" xr6:coauthVersionLast="47" xr6:coauthVersionMax="47" xr10:uidLastSave="{00000000-0000-0000-0000-000000000000}"/>
  <bookViews>
    <workbookView xWindow="-120" yWindow="-120" windowWidth="29040" windowHeight="15720" xr2:uid="{545E83EC-BFAA-415A-956F-299993F041F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P2" i="2" s="1"/>
  <c r="I3" i="2"/>
  <c r="L3" i="2"/>
  <c r="N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I9" i="2"/>
  <c r="L9" i="2"/>
  <c r="N9" i="2" s="1"/>
  <c r="I10" i="2"/>
  <c r="L10" i="2"/>
  <c r="P10" i="2" s="1"/>
  <c r="I11" i="2"/>
  <c r="L11" i="2"/>
  <c r="P11" i="2" s="1"/>
  <c r="D12" i="2"/>
  <c r="G12" i="2"/>
  <c r="H12" i="2"/>
  <c r="J12" i="2"/>
  <c r="M12" i="2"/>
  <c r="P4" i="2" l="1"/>
  <c r="P7" i="2"/>
  <c r="P8" i="2"/>
  <c r="P5" i="2"/>
  <c r="P3" i="2"/>
  <c r="N2" i="2"/>
  <c r="L12" i="2"/>
  <c r="N13" i="2" s="1"/>
  <c r="I14" i="2"/>
  <c r="I13" i="2"/>
  <c r="N11" i="2"/>
  <c r="N10" i="2"/>
  <c r="P6" i="2"/>
  <c r="P9" i="2"/>
  <c r="N14" i="2" l="1"/>
  <c r="R10" i="2" s="1"/>
  <c r="P12" i="2"/>
  <c r="R11" i="2"/>
  <c r="R8" i="2"/>
  <c r="R5" i="2"/>
  <c r="R3" i="2"/>
  <c r="R9" i="2"/>
  <c r="R6" i="2"/>
  <c r="R12" i="2"/>
  <c r="Q13" i="2"/>
  <c r="R2" i="2" l="1"/>
  <c r="R4" i="2"/>
  <c r="R7" i="2"/>
  <c r="Q14" i="2"/>
  <c r="S14" i="2" s="1"/>
</calcChain>
</file>

<file path=xl/sharedStrings.xml><?xml version="1.0" encoding="utf-8"?>
<sst xmlns="http://schemas.openxmlformats.org/spreadsheetml/2006/main" count="100" uniqueCount="60">
  <si>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</si>
  <si>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</si>
  <si>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</si>
  <si>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</si>
  <si>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</si>
  <si>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</si>
  <si>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</si>
  <si>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</si>
  <si>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</si>
  <si>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</si>
  <si>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</si>
  <si>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</si>
  <si>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</si>
  <si>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</si>
  <si>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</si>
  <si>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</si>
  <si>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</si>
  <si>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</si>
  <si>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</si>
  <si>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</si>
  <si>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</si>
  <si>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</si>
  <si>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020-006-400-0200-00</t>
  </si>
  <si>
    <t>4482 KIRK</t>
  </si>
  <si>
    <t>WD</t>
  </si>
  <si>
    <t>03-ARM'S LENGTH</t>
  </si>
  <si>
    <t>405</t>
  </si>
  <si>
    <t>1 STORY</t>
  </si>
  <si>
    <t>RESIDENTIAL ACREAGE</t>
  </si>
  <si>
    <t>020-006-400-0800-00</t>
  </si>
  <si>
    <t>4464 KIRK</t>
  </si>
  <si>
    <t>1.75 STORY</t>
  </si>
  <si>
    <t>020-006-400-1350-00</t>
  </si>
  <si>
    <t>4368 KIRK</t>
  </si>
  <si>
    <t>2.0 STORY</t>
  </si>
  <si>
    <t>020-018-231-0500-00</t>
  </si>
  <si>
    <t>5657 VASSAR</t>
  </si>
  <si>
    <t>1 STY MODULAR</t>
  </si>
  <si>
    <t>020-018-233-0500-00</t>
  </si>
  <si>
    <t>5686 JAMES</t>
  </si>
  <si>
    <t>020-019-000-1100-00</t>
  </si>
  <si>
    <t>6067 STATE</t>
  </si>
  <si>
    <t>020-019-250-1700-00</t>
  </si>
  <si>
    <t>6240 OAK AVE</t>
  </si>
  <si>
    <t>020-019-350-0900-00</t>
  </si>
  <si>
    <t>6159 STATE</t>
  </si>
  <si>
    <t>09-FAMILY/RELATED ENTITY</t>
  </si>
  <si>
    <t>020-026-000-2600-06</t>
  </si>
  <si>
    <t>6990 TWIN CREEK</t>
  </si>
  <si>
    <t>020-026-000-2600-11</t>
  </si>
  <si>
    <t>6972 TWIN CREEK</t>
  </si>
  <si>
    <t>1.50 STORY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</si>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</sst>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0" xfId="0" applyNumberFormat="1" applyFont="1" applyFill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B607-82E0-4667-B075-5AE2186436C6}">
  <dimension ref="A1:AU14"/>
  <sheetViews>
    <sheetView tabSelected="1" workbookViewId="0">
      <selection activeCell="A18" sqref="A18:XFD18"/>
    </sheetView>
  </sheetViews>
  <sheetFormatPr defaultRowHeight="15" x14ac:dyDescent="0.25"/>
  <cols>
    <col min="1" max="1" width="19.5703125" customWidth="1"/>
    <col min="2" max="2" width="18.28515625" customWidth="1"/>
    <col min="3" max="3" width="11.42578125" style="17" customWidth="1"/>
    <col min="4" max="4" width="11.42578125" style="7" customWidth="1"/>
    <col min="5" max="5" width="8.7109375" customWidth="1"/>
    <col min="6" max="6" width="25.140625" customWidth="1"/>
    <col min="7" max="7" width="14.140625" style="7" customWidth="1"/>
    <col min="8" max="8" width="15.5703125" style="7" customWidth="1"/>
    <col min="9" max="9" width="15.28515625" style="12" customWidth="1"/>
    <col min="10" max="10" width="14.5703125" style="7" customWidth="1"/>
    <col min="11" max="11" width="12.7109375" style="7" customWidth="1"/>
    <col min="12" max="12" width="13.140625" style="7" customWidth="1"/>
    <col min="13" max="13" width="14.7109375" style="7" customWidth="1"/>
    <col min="14" max="14" width="10.7109375" style="22" customWidth="1"/>
    <col min="15" max="15" width="10.5703125" style="26" customWidth="1"/>
    <col min="16" max="16" width="12.5703125" style="31" customWidth="1"/>
    <col min="17" max="17" width="10.85546875" style="39" customWidth="1"/>
    <col min="18" max="18" width="17.140625" style="41" customWidth="1"/>
    <col min="19" max="19" width="19.7109375" customWidth="1"/>
    <col min="20" max="20" width="15.7109375" style="7" customWidth="1"/>
    <col min="21" max="21" width="40.7109375" customWidth="1"/>
    <col min="22" max="22" width="20.7109375" customWidth="1"/>
  </cols>
  <sheetData>
    <row r="1" spans="1:47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5" t="s">
        <v>14</v>
      </c>
      <c r="P1" s="30" t="s">
        <v>15</v>
      </c>
      <c r="Q1" s="35" t="s">
        <v>16</v>
      </c>
      <c r="R1" s="40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x14ac:dyDescent="0.25">
      <c r="A2" t="s">
        <v>22</v>
      </c>
      <c r="B2" t="s">
        <v>23</v>
      </c>
      <c r="C2" s="17">
        <v>45191</v>
      </c>
      <c r="D2" s="7">
        <v>93000</v>
      </c>
      <c r="E2" t="s">
        <v>24</v>
      </c>
      <c r="F2" t="s">
        <v>25</v>
      </c>
      <c r="G2" s="7">
        <v>93000</v>
      </c>
      <c r="H2" s="7">
        <v>35200</v>
      </c>
      <c r="I2" s="12">
        <f t="shared" ref="I2:I11" si="0">H2/G2*100</f>
        <v>37.8494623655914</v>
      </c>
      <c r="J2" s="7">
        <v>88604</v>
      </c>
      <c r="K2" s="7">
        <v>21383</v>
      </c>
      <c r="L2" s="7">
        <f t="shared" ref="L2:L11" si="1">G2-K2</f>
        <v>71617</v>
      </c>
      <c r="M2" s="7">
        <v>59593.0859375</v>
      </c>
      <c r="N2" s="22">
        <f t="shared" ref="N2:N11" si="2">L2/M2</f>
        <v>1.2017669310683194</v>
      </c>
      <c r="O2" s="26">
        <v>768</v>
      </c>
      <c r="P2" s="31">
        <f t="shared" ref="P2:P11" si="3">L2/O2</f>
        <v>93.251302083333329</v>
      </c>
      <c r="Q2" s="36" t="s">
        <v>26</v>
      </c>
      <c r="R2" s="41">
        <f>ABS(N14-N2)*100</f>
        <v>13.755413128131245</v>
      </c>
      <c r="S2" t="s">
        <v>27</v>
      </c>
      <c r="T2" s="7">
        <v>20394</v>
      </c>
      <c r="V2" t="s">
        <v>28</v>
      </c>
      <c r="AL2" s="2"/>
      <c r="AN2" s="2"/>
    </row>
    <row r="3" spans="1:47" x14ac:dyDescent="0.25">
      <c r="A3" t="s">
        <v>29</v>
      </c>
      <c r="B3" t="s">
        <v>30</v>
      </c>
      <c r="C3" s="17">
        <v>45475</v>
      </c>
      <c r="D3" s="7">
        <v>48000</v>
      </c>
      <c r="E3" t="s">
        <v>24</v>
      </c>
      <c r="F3" t="s">
        <v>25</v>
      </c>
      <c r="G3" s="7">
        <v>48000</v>
      </c>
      <c r="H3" s="7">
        <v>70900</v>
      </c>
      <c r="I3" s="12">
        <f>H3/G3*100</f>
        <v>147.70833333333334</v>
      </c>
      <c r="J3" s="7">
        <v>144372</v>
      </c>
      <c r="K3" s="7">
        <v>17567</v>
      </c>
      <c r="L3" s="7">
        <f>G3-K3</f>
        <v>30433</v>
      </c>
      <c r="M3" s="7">
        <v>112415.78125</v>
      </c>
      <c r="N3" s="22">
        <f>L3/M3</f>
        <v>0.2707182182216965</v>
      </c>
      <c r="O3" s="26">
        <v>1934</v>
      </c>
      <c r="P3" s="31">
        <f>L3/O3</f>
        <v>15.735780765253361</v>
      </c>
      <c r="Q3" s="36" t="s">
        <v>26</v>
      </c>
      <c r="R3" s="41">
        <f>ABS(N14-N3)*100</f>
        <v>79.349458156531057</v>
      </c>
      <c r="S3" t="s">
        <v>31</v>
      </c>
      <c r="T3" s="7">
        <v>17567</v>
      </c>
      <c r="V3" t="s">
        <v>28</v>
      </c>
    </row>
    <row r="4" spans="1:47" x14ac:dyDescent="0.25">
      <c r="A4" t="s">
        <v>32</v>
      </c>
      <c r="B4" t="s">
        <v>33</v>
      </c>
      <c r="C4" s="17">
        <v>45387</v>
      </c>
      <c r="D4" s="7">
        <v>155000</v>
      </c>
      <c r="E4" t="s">
        <v>24</v>
      </c>
      <c r="F4" t="s">
        <v>25</v>
      </c>
      <c r="G4" s="7">
        <v>155000</v>
      </c>
      <c r="H4" s="7">
        <v>76000</v>
      </c>
      <c r="I4" s="12">
        <f t="shared" si="0"/>
        <v>49.032258064516128</v>
      </c>
      <c r="J4" s="7">
        <v>161559</v>
      </c>
      <c r="K4" s="7">
        <v>20394</v>
      </c>
      <c r="L4" s="7">
        <f t="shared" si="1"/>
        <v>134606</v>
      </c>
      <c r="M4" s="7">
        <v>125146.2734375</v>
      </c>
      <c r="N4" s="22">
        <f t="shared" si="2"/>
        <v>1.0755893587772258</v>
      </c>
      <c r="O4" s="26">
        <v>1407</v>
      </c>
      <c r="P4" s="31">
        <f t="shared" si="3"/>
        <v>95.668798862828709</v>
      </c>
      <c r="Q4" s="36" t="s">
        <v>26</v>
      </c>
      <c r="R4" s="41">
        <f>ABS(N14-N4)*100</f>
        <v>1.1376558990218832</v>
      </c>
      <c r="S4" t="s">
        <v>34</v>
      </c>
      <c r="T4" s="7">
        <v>20394</v>
      </c>
      <c r="V4" t="s">
        <v>28</v>
      </c>
    </row>
    <row r="5" spans="1:47" x14ac:dyDescent="0.25">
      <c r="A5" t="s">
        <v>35</v>
      </c>
      <c r="B5" t="s">
        <v>36</v>
      </c>
      <c r="C5" s="17">
        <v>45177</v>
      </c>
      <c r="D5" s="7">
        <v>150000</v>
      </c>
      <c r="E5" t="s">
        <v>24</v>
      </c>
      <c r="F5" t="s">
        <v>25</v>
      </c>
      <c r="G5" s="7">
        <v>150000</v>
      </c>
      <c r="H5" s="7">
        <v>68000</v>
      </c>
      <c r="I5" s="12">
        <f t="shared" si="0"/>
        <v>45.333333333333329</v>
      </c>
      <c r="J5" s="7">
        <v>155213</v>
      </c>
      <c r="K5" s="7">
        <v>7956</v>
      </c>
      <c r="L5" s="7">
        <f t="shared" si="1"/>
        <v>142044</v>
      </c>
      <c r="M5" s="7">
        <v>130546.984375</v>
      </c>
      <c r="N5" s="22">
        <f t="shared" si="2"/>
        <v>1.0880680291470732</v>
      </c>
      <c r="O5" s="26">
        <v>1284</v>
      </c>
      <c r="P5" s="31">
        <f t="shared" si="3"/>
        <v>110.62616822429906</v>
      </c>
      <c r="Q5" s="36" t="s">
        <v>26</v>
      </c>
      <c r="R5" s="41">
        <f>ABS(N14-N5)*100</f>
        <v>2.3855229360066232</v>
      </c>
      <c r="S5" t="s">
        <v>37</v>
      </c>
      <c r="T5" s="7">
        <v>7956</v>
      </c>
      <c r="V5" t="s">
        <v>28</v>
      </c>
    </row>
    <row r="6" spans="1:47" x14ac:dyDescent="0.25">
      <c r="A6" t="s">
        <v>38</v>
      </c>
      <c r="B6" t="s">
        <v>39</v>
      </c>
      <c r="C6" s="17">
        <v>45393</v>
      </c>
      <c r="D6" s="7">
        <v>105000</v>
      </c>
      <c r="E6" t="s">
        <v>24</v>
      </c>
      <c r="F6" t="s">
        <v>25</v>
      </c>
      <c r="G6" s="7">
        <v>105000</v>
      </c>
      <c r="H6" s="7">
        <v>73200</v>
      </c>
      <c r="I6" s="12">
        <f t="shared" si="0"/>
        <v>69.714285714285722</v>
      </c>
      <c r="J6" s="7">
        <v>143969</v>
      </c>
      <c r="K6" s="7">
        <v>7956</v>
      </c>
      <c r="L6" s="7">
        <f t="shared" si="1"/>
        <v>97044</v>
      </c>
      <c r="M6" s="7">
        <v>120578.8984375</v>
      </c>
      <c r="N6" s="22">
        <f t="shared" si="2"/>
        <v>0.80481743702693631</v>
      </c>
      <c r="O6" s="26">
        <v>1175</v>
      </c>
      <c r="P6" s="31">
        <f t="shared" si="3"/>
        <v>82.590638297872346</v>
      </c>
      <c r="Q6" s="36" t="s">
        <v>26</v>
      </c>
      <c r="R6" s="41">
        <f>ABS(N14-N6)*100</f>
        <v>25.939536276007068</v>
      </c>
      <c r="S6" t="s">
        <v>27</v>
      </c>
      <c r="T6" s="7">
        <v>7956</v>
      </c>
      <c r="V6" t="s">
        <v>28</v>
      </c>
    </row>
    <row r="7" spans="1:47" x14ac:dyDescent="0.25">
      <c r="A7" t="s">
        <v>40</v>
      </c>
      <c r="B7" t="s">
        <v>41</v>
      </c>
      <c r="C7" s="17">
        <v>45461</v>
      </c>
      <c r="D7" s="7">
        <v>230000</v>
      </c>
      <c r="E7" t="s">
        <v>24</v>
      </c>
      <c r="F7" t="s">
        <v>25</v>
      </c>
      <c r="G7" s="7">
        <v>230000</v>
      </c>
      <c r="H7" s="7">
        <v>122800</v>
      </c>
      <c r="I7" s="12">
        <f>H7/G7*100</f>
        <v>53.391304347826086</v>
      </c>
      <c r="J7" s="7">
        <v>182453</v>
      </c>
      <c r="K7" s="7">
        <v>19180</v>
      </c>
      <c r="L7" s="7">
        <f>G7-K7</f>
        <v>210820</v>
      </c>
      <c r="M7" s="7">
        <v>144745.5625</v>
      </c>
      <c r="N7" s="22">
        <f>L7/M7</f>
        <v>1.45648679212532</v>
      </c>
      <c r="O7" s="26">
        <v>1200</v>
      </c>
      <c r="P7" s="31">
        <f>L7/O7</f>
        <v>175.68333333333334</v>
      </c>
      <c r="Q7" s="36" t="s">
        <v>26</v>
      </c>
      <c r="R7" s="41">
        <f>ABS(N14-N7)*100</f>
        <v>39.227399233831292</v>
      </c>
      <c r="S7" t="s">
        <v>27</v>
      </c>
      <c r="T7" s="7">
        <v>17668</v>
      </c>
      <c r="V7" t="s">
        <v>28</v>
      </c>
    </row>
    <row r="8" spans="1:47" x14ac:dyDescent="0.25">
      <c r="A8" t="s">
        <v>42</v>
      </c>
      <c r="B8" t="s">
        <v>43</v>
      </c>
      <c r="C8" s="17">
        <v>45239</v>
      </c>
      <c r="D8" s="7">
        <v>145000</v>
      </c>
      <c r="E8" t="s">
        <v>24</v>
      </c>
      <c r="F8" t="s">
        <v>25</v>
      </c>
      <c r="G8" s="7">
        <v>145000</v>
      </c>
      <c r="H8" s="7">
        <v>51700</v>
      </c>
      <c r="I8" s="12">
        <f>H8/G8*100</f>
        <v>35.655172413793103</v>
      </c>
      <c r="J8" s="7">
        <v>112292</v>
      </c>
      <c r="K8" s="7">
        <v>9822</v>
      </c>
      <c r="L8" s="7">
        <f>G8-K8</f>
        <v>135178</v>
      </c>
      <c r="M8" s="7">
        <v>90842.1953125</v>
      </c>
      <c r="N8" s="22">
        <f>L8/M8</f>
        <v>1.4880529861149154</v>
      </c>
      <c r="O8" s="26">
        <v>988</v>
      </c>
      <c r="P8" s="31">
        <f>L8/O8</f>
        <v>136.81983805668017</v>
      </c>
      <c r="Q8" s="36" t="s">
        <v>26</v>
      </c>
      <c r="R8" s="41">
        <f>ABS(N14-N8)*100</f>
        <v>42.384018632790841</v>
      </c>
      <c r="S8" t="s">
        <v>27</v>
      </c>
      <c r="T8" s="7">
        <v>7904</v>
      </c>
      <c r="V8" t="s">
        <v>28</v>
      </c>
    </row>
    <row r="9" spans="1:47" x14ac:dyDescent="0.25">
      <c r="A9" t="s">
        <v>44</v>
      </c>
      <c r="B9" t="s">
        <v>45</v>
      </c>
      <c r="C9" s="17">
        <v>45135</v>
      </c>
      <c r="D9" s="7">
        <v>83000</v>
      </c>
      <c r="E9" t="s">
        <v>24</v>
      </c>
      <c r="F9" t="s">
        <v>46</v>
      </c>
      <c r="G9" s="7">
        <v>83000</v>
      </c>
      <c r="H9" s="7">
        <v>54100</v>
      </c>
      <c r="I9" s="12">
        <f t="shared" si="0"/>
        <v>65.180722891566262</v>
      </c>
      <c r="J9" s="7">
        <v>121497</v>
      </c>
      <c r="K9" s="7">
        <v>11092</v>
      </c>
      <c r="L9" s="7">
        <f t="shared" si="1"/>
        <v>71908</v>
      </c>
      <c r="M9" s="7">
        <v>97876.7734375</v>
      </c>
      <c r="N9" s="22">
        <f t="shared" si="2"/>
        <v>0.73467889750081949</v>
      </c>
      <c r="O9" s="26">
        <v>1144</v>
      </c>
      <c r="P9" s="31">
        <f t="shared" si="3"/>
        <v>62.856643356643353</v>
      </c>
      <c r="Q9" s="36" t="s">
        <v>26</v>
      </c>
      <c r="R9" s="41">
        <f>ABS(N14-N9)*100</f>
        <v>32.953390228618751</v>
      </c>
      <c r="S9" t="s">
        <v>27</v>
      </c>
      <c r="T9" s="7">
        <v>8771</v>
      </c>
      <c r="V9" t="s">
        <v>28</v>
      </c>
    </row>
    <row r="10" spans="1:47" x14ac:dyDescent="0.25">
      <c r="A10" t="s">
        <v>47</v>
      </c>
      <c r="B10" t="s">
        <v>48</v>
      </c>
      <c r="C10" s="17">
        <v>45184</v>
      </c>
      <c r="D10" s="7">
        <v>330000</v>
      </c>
      <c r="E10" t="s">
        <v>24</v>
      </c>
      <c r="F10" t="s">
        <v>25</v>
      </c>
      <c r="G10" s="7">
        <v>330000</v>
      </c>
      <c r="H10" s="7">
        <v>141100</v>
      </c>
      <c r="I10" s="12">
        <f t="shared" si="0"/>
        <v>42.757575757575758</v>
      </c>
      <c r="J10" s="7">
        <v>324291</v>
      </c>
      <c r="K10" s="7">
        <v>21043</v>
      </c>
      <c r="L10" s="7">
        <f t="shared" si="1"/>
        <v>308957</v>
      </c>
      <c r="M10" s="7">
        <v>268836.875</v>
      </c>
      <c r="N10" s="22">
        <f t="shared" si="2"/>
        <v>1.1492359446597495</v>
      </c>
      <c r="O10" s="26">
        <v>2059</v>
      </c>
      <c r="P10" s="31">
        <f t="shared" si="3"/>
        <v>150.05196697425936</v>
      </c>
      <c r="Q10" s="36" t="s">
        <v>26</v>
      </c>
      <c r="R10" s="41">
        <f>ABS(N14-N10)*100</f>
        <v>8.5023144872742549</v>
      </c>
      <c r="S10" t="s">
        <v>34</v>
      </c>
      <c r="T10" s="7">
        <v>21043</v>
      </c>
      <c r="V10" t="s">
        <v>28</v>
      </c>
    </row>
    <row r="11" spans="1:47" ht="15.75" thickBot="1" x14ac:dyDescent="0.3">
      <c r="A11" t="s">
        <v>49</v>
      </c>
      <c r="B11" t="s">
        <v>50</v>
      </c>
      <c r="C11" s="17">
        <v>45744</v>
      </c>
      <c r="D11" s="7">
        <v>274900</v>
      </c>
      <c r="E11" t="s">
        <v>24</v>
      </c>
      <c r="F11" t="s">
        <v>25</v>
      </c>
      <c r="G11" s="7">
        <v>274900</v>
      </c>
      <c r="H11" s="7">
        <v>110000</v>
      </c>
      <c r="I11" s="12">
        <f t="shared" si="0"/>
        <v>40.014550745725721</v>
      </c>
      <c r="J11" s="7">
        <v>230186</v>
      </c>
      <c r="K11" s="7">
        <v>24078</v>
      </c>
      <c r="L11" s="7">
        <f t="shared" si="1"/>
        <v>250822</v>
      </c>
      <c r="M11" s="7">
        <v>182719.859375</v>
      </c>
      <c r="N11" s="22">
        <f t="shared" si="2"/>
        <v>1.3727134032280119</v>
      </c>
      <c r="O11" s="26">
        <v>1482</v>
      </c>
      <c r="P11" s="31">
        <f t="shared" si="3"/>
        <v>169.24561403508773</v>
      </c>
      <c r="Q11" s="36" t="s">
        <v>26</v>
      </c>
      <c r="R11" s="41">
        <f>ABS(N14-N11)*100</f>
        <v>30.850060344100495</v>
      </c>
      <c r="S11" t="s">
        <v>51</v>
      </c>
      <c r="T11" s="7">
        <v>20217</v>
      </c>
      <c r="V11" t="s">
        <v>28</v>
      </c>
    </row>
    <row r="12" spans="1:47" ht="15.75" thickTop="1" x14ac:dyDescent="0.25">
      <c r="A12" s="3"/>
      <c r="B12" s="3"/>
      <c r="C12" s="18" t="s">
        <v>52</v>
      </c>
      <c r="D12" s="8">
        <f>+SUM(D2:D11)</f>
        <v>1613900</v>
      </c>
      <c r="E12" s="3"/>
      <c r="F12" s="3"/>
      <c r="G12" s="8">
        <f>+SUM(G2:G11)</f>
        <v>1613900</v>
      </c>
      <c r="H12" s="8">
        <f>+SUM(H2:H11)</f>
        <v>803000</v>
      </c>
      <c r="I12" s="13"/>
      <c r="J12" s="8">
        <f>+SUM(J2:J11)</f>
        <v>1664436</v>
      </c>
      <c r="K12" s="8"/>
      <c r="L12" s="8">
        <f>+SUM(L2:L11)</f>
        <v>1453429</v>
      </c>
      <c r="M12" s="8">
        <f>+SUM(M2:M11)</f>
        <v>1333302.2890625</v>
      </c>
      <c r="N12" s="23"/>
      <c r="O12" s="27"/>
      <c r="P12" s="32">
        <f>AVERAGE(P2:P11)</f>
        <v>109.25300839895908</v>
      </c>
      <c r="Q12" s="37"/>
      <c r="R12" s="42">
        <f>ABS(N14-N13)*100</f>
        <v>2.5884331165918928</v>
      </c>
      <c r="S12" s="3"/>
      <c r="T12" s="8"/>
      <c r="U12" s="3"/>
      <c r="V12" s="3"/>
    </row>
    <row r="13" spans="1:47" x14ac:dyDescent="0.25">
      <c r="A13" s="4"/>
      <c r="B13" s="4"/>
      <c r="C13" s="19"/>
      <c r="D13" s="9"/>
      <c r="E13" s="4"/>
      <c r="F13" s="4"/>
      <c r="G13" s="9"/>
      <c r="H13" s="9" t="s">
        <v>53</v>
      </c>
      <c r="I13" s="14">
        <f>H12/G12*100</f>
        <v>49.755251254724584</v>
      </c>
      <c r="J13" s="9"/>
      <c r="K13" s="9"/>
      <c r="L13" s="9"/>
      <c r="M13" s="9" t="s">
        <v>54</v>
      </c>
      <c r="N13" s="46">
        <f>L12/M12</f>
        <v>1.0900971309529259</v>
      </c>
      <c r="O13" s="28"/>
      <c r="P13" s="33" t="s">
        <v>55</v>
      </c>
      <c r="Q13" s="38">
        <f>STDEV(N2:N11)</f>
        <v>0.37432202137030518</v>
      </c>
      <c r="R13" s="43"/>
      <c r="S13" s="4"/>
      <c r="T13" s="9"/>
      <c r="U13" s="4"/>
      <c r="V13" s="4"/>
    </row>
    <row r="14" spans="1:47" x14ac:dyDescent="0.25">
      <c r="A14" s="5"/>
      <c r="B14" s="5"/>
      <c r="C14" s="20"/>
      <c r="D14" s="10"/>
      <c r="E14" s="5"/>
      <c r="F14" s="5"/>
      <c r="G14" s="10"/>
      <c r="H14" s="10" t="s">
        <v>56</v>
      </c>
      <c r="I14" s="15">
        <f>STDEV(I2:I11)</f>
        <v>33.258608992282326</v>
      </c>
      <c r="J14" s="10"/>
      <c r="K14" s="10"/>
      <c r="L14" s="10"/>
      <c r="M14" s="10" t="s">
        <v>57</v>
      </c>
      <c r="N14" s="24">
        <f>AVERAGE(N2:N11)</f>
        <v>1.064212799787007</v>
      </c>
      <c r="O14" s="29"/>
      <c r="P14" s="34" t="s">
        <v>58</v>
      </c>
      <c r="Q14" s="45">
        <f>AVERAGE(R2:R11)</f>
        <v>27.648476932231354</v>
      </c>
      <c r="R14" s="44" t="s">
        <v>59</v>
      </c>
      <c r="S14" s="5">
        <f>+(Q14/N14)</f>
        <v>25.98021461287156</v>
      </c>
      <c r="T14" s="10"/>
      <c r="U14" s="5"/>
      <c r="V14" s="5"/>
    </row>
  </sheetData>
  <sheetProtection algorithmName="SHA-512" hashValue="K+JpnOunth4lyMsgSvtfpRpMU5G/lNcVSg6rX3doWOA6kpZVSN9DRZr0y+EB2Hy4KVR4qykOsPyZnimu5dSvbQ==" saltValue="PAQ1yWex9FWGHdtARIhZ2w==" spinCount="100000" sheet="1" objects="1" scenarios="1" selectLockedCells="1" selectUnlockedCells="1"/>
  <conditionalFormatting sqref="A2:V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27F9-0019-4E92-8544-4DA6B9B55C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2026-02-02T20:29:52Z</dcterms:created>
  <dcterms:modified xsi:type="dcterms:W3CDTF">2026-02-18T19:34:55Z</dcterms:modified>
</cp:coreProperties>
</file>