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EDB56ABE-0D4B-4AC8-929F-7A15F6FCA8EC}" xr6:coauthVersionLast="47" xr6:coauthVersionMax="47" xr10:uidLastSave="{00000000-0000-0000-0000-000000000000}"/>
  <bookViews>
    <workbookView xWindow="-120" yWindow="-120" windowWidth="29040" windowHeight="15720" xr2:uid="{94250673-6CF9-4410-BCA4-F079DB8DA4E7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Q16" i="2" s="1"/>
  <c r="H16" i="2"/>
  <c r="H15" i="2"/>
  <c r="J15" i="2"/>
  <c r="D10" i="2"/>
  <c r="F10" i="2"/>
  <c r="G10" i="2"/>
  <c r="I10" i="2"/>
  <c r="K10" i="2"/>
  <c r="L10" i="2"/>
  <c r="N10" i="2"/>
  <c r="O10" i="2"/>
  <c r="P15" i="2" l="1"/>
  <c r="P16" i="2"/>
  <c r="H12" i="2"/>
  <c r="J10" i="2"/>
  <c r="O12" i="2" s="1"/>
  <c r="H11" i="2"/>
  <c r="Q15" i="2"/>
  <c r="L12" i="2" l="1"/>
  <c r="Q12" i="2"/>
</calcChain>
</file>

<file path=xl/sharedStrings.xml><?xml version="1.0" encoding="utf-8"?>
<sst xmlns="http://schemas.openxmlformats.org/spreadsheetml/2006/main" count="65" uniqueCount="52">
  <si>
    <t>Parcel Number</t>
  </si>
  <si>
    <t>Street Address</t>
  </si>
  <si>
    <t>Sale Date</t>
  </si>
  <si>
    <t>Sale Price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</si>
  <si>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</si>
  <si>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</si>
  <si>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</si>
  <si>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</si>
  <si>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</si>
  <si>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</si>
  <si>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</si>
  <si>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</si>
  <si>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</si>
  <si>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</si>
  <si>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</si>
  <si>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</si>
  <si>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</si>
  <si>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Liber/Page</t>
  </si>
  <si>
    <t>Other Parcels in Sale</t>
  </si>
  <si>
    <t>020-026-000-1000-01</t>
  </si>
  <si>
    <t>6702 SHERIDAN</t>
  </si>
  <si>
    <t>03-ARM'S LENGTH</t>
  </si>
  <si>
    <t>1568/513</t>
  </si>
  <si>
    <t>020-026-000-2300-08</t>
  </si>
  <si>
    <t>6800 SHERIDAN</t>
  </si>
  <si>
    <t>04-BUYERS INTEREST IN A LC</t>
  </si>
  <si>
    <t>1556/1216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</si>
  <si>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</si>
  <si>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</si>
  <si>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</si>
  <si>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</si>
  <si>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</si>
  <si>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</si>
  <si>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</si>
  <si>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Comments </t>
  </si>
  <si>
    <t>04-002-006-0</t>
  </si>
  <si>
    <t>6919 Legion</t>
  </si>
  <si>
    <t>02-13-5-31-1001-000</t>
  </si>
  <si>
    <t>N Westervelt</t>
  </si>
  <si>
    <t>050-500-126-1000-00</t>
  </si>
  <si>
    <t>603 E Frank</t>
  </si>
  <si>
    <t>05-10-6-20-2090-000</t>
  </si>
  <si>
    <t>9075 Birch Run</t>
  </si>
  <si>
    <t>035-033-000-4525-00</t>
  </si>
  <si>
    <t>4429 Doerr</t>
  </si>
  <si>
    <t>10-12-5-04-3001-007</t>
  </si>
  <si>
    <t>Hack</t>
  </si>
  <si>
    <t>1752/64</t>
  </si>
  <si>
    <t>1517/815</t>
  </si>
  <si>
    <t>1545/336</t>
  </si>
  <si>
    <t>County Sale</t>
  </si>
  <si>
    <t>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</si>
</sst>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2" fillId="4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03E7-EBC6-4844-A96B-E01EAA709728}">
  <dimension ref="A1:AN16"/>
  <sheetViews>
    <sheetView tabSelected="1" workbookViewId="0">
      <pane xSplit="1" topLeftCell="B1" activePane="topRight" state="frozen"/>
      <selection pane="topRight" activeCell="E18" sqref="E18"/>
    </sheetView>
  </sheetViews>
  <sheetFormatPr defaultRowHeight="15" x14ac:dyDescent="0.25"/>
  <cols>
    <col min="1" max="1" width="23.140625" customWidth="1"/>
    <col min="2" max="2" width="16.5703125" customWidth="1"/>
    <col min="3" max="3" width="10.5703125" style="17" customWidth="1"/>
    <col min="4" max="4" width="12.7109375" style="7" customWidth="1"/>
    <col min="5" max="5" width="25.140625" customWidth="1"/>
    <col min="6" max="6" width="12.7109375" style="7" customWidth="1"/>
    <col min="7" max="7" width="13.140625" style="7" customWidth="1"/>
    <col min="8" max="8" width="10.28515625" style="12" customWidth="1"/>
    <col min="9" max="9" width="10" style="7" customWidth="1"/>
    <col min="10" max="10" width="16.5703125" style="7" customWidth="1"/>
    <col min="11" max="11" width="8.28515625" style="7" customWidth="1"/>
    <col min="12" max="12" width="11.140625" style="22" customWidth="1"/>
    <col min="13" max="13" width="8.85546875" style="26" customWidth="1"/>
    <col min="14" max="14" width="10.85546875" style="31" customWidth="1"/>
    <col min="15" max="15" width="11.7109375" style="31" customWidth="1"/>
    <col min="16" max="16" width="14.5703125" style="7" customWidth="1"/>
    <col min="17" max="17" width="14.85546875" style="36" customWidth="1"/>
    <col min="18" max="18" width="20.7109375" customWidth="1"/>
    <col min="19" max="19" width="40.7109375" customWidth="1"/>
    <col min="20" max="20" width="20.7109375" customWidth="1"/>
  </cols>
  <sheetData>
    <row r="1" spans="1:40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6" t="s">
        <v>5</v>
      </c>
      <c r="G1" s="6" t="s">
        <v>6</v>
      </c>
      <c r="H1" s="11" t="s">
        <v>7</v>
      </c>
      <c r="I1" s="6" t="s">
        <v>8</v>
      </c>
      <c r="J1" s="6" t="s">
        <v>9</v>
      </c>
      <c r="K1" s="6" t="s">
        <v>10</v>
      </c>
      <c r="L1" s="21" t="s">
        <v>11</v>
      </c>
      <c r="M1" s="25" t="s">
        <v>12</v>
      </c>
      <c r="N1" s="30" t="s">
        <v>13</v>
      </c>
      <c r="O1" s="30" t="s">
        <v>14</v>
      </c>
      <c r="P1" s="6" t="s">
        <v>15</v>
      </c>
      <c r="Q1" s="35" t="s">
        <v>16</v>
      </c>
      <c r="R1" s="1" t="s">
        <v>17</v>
      </c>
      <c r="S1" s="1" t="s">
        <v>18</v>
      </c>
      <c r="T1" s="1" t="s">
        <v>34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3" spans="1:40" x14ac:dyDescent="0.25">
      <c r="A3" t="s">
        <v>35</v>
      </c>
      <c r="B3" t="s">
        <v>36</v>
      </c>
      <c r="C3" s="17">
        <v>44390</v>
      </c>
      <c r="D3" s="7">
        <v>200000</v>
      </c>
      <c r="E3" t="s">
        <v>21</v>
      </c>
      <c r="F3" s="7">
        <v>200000</v>
      </c>
      <c r="J3" s="7">
        <v>122826</v>
      </c>
      <c r="N3" s="31">
        <v>1.69</v>
      </c>
      <c r="O3" s="31">
        <v>1.69</v>
      </c>
      <c r="P3" s="7">
        <v>72678</v>
      </c>
      <c r="R3" t="s">
        <v>47</v>
      </c>
      <c r="T3" t="s">
        <v>50</v>
      </c>
      <c r="AE3" s="2"/>
      <c r="AG3" s="2"/>
    </row>
    <row r="4" spans="1:40" x14ac:dyDescent="0.25">
      <c r="A4" t="s">
        <v>37</v>
      </c>
      <c r="B4" t="s">
        <v>38</v>
      </c>
      <c r="C4" s="17">
        <v>44369</v>
      </c>
      <c r="D4" s="7">
        <v>317244</v>
      </c>
      <c r="E4" t="s">
        <v>21</v>
      </c>
      <c r="F4" s="7">
        <v>317244</v>
      </c>
      <c r="J4" s="7">
        <v>317244</v>
      </c>
      <c r="N4" s="31">
        <v>26.8</v>
      </c>
      <c r="O4" s="31">
        <v>26.8</v>
      </c>
      <c r="P4" s="7">
        <v>11837</v>
      </c>
      <c r="R4">
        <v>2021022483</v>
      </c>
      <c r="T4" t="s">
        <v>50</v>
      </c>
      <c r="AE4" s="2"/>
      <c r="AG4" s="2"/>
    </row>
    <row r="5" spans="1:40" x14ac:dyDescent="0.25">
      <c r="A5" t="s">
        <v>39</v>
      </c>
      <c r="B5" t="s">
        <v>40</v>
      </c>
      <c r="C5" s="17">
        <v>44819</v>
      </c>
      <c r="D5" s="7">
        <v>350000</v>
      </c>
      <c r="E5" t="s">
        <v>21</v>
      </c>
      <c r="F5" s="7">
        <v>350000</v>
      </c>
      <c r="J5" s="7">
        <v>109322</v>
      </c>
      <c r="N5" s="31">
        <v>0.98</v>
      </c>
      <c r="O5" s="31">
        <v>0.98</v>
      </c>
      <c r="P5" s="7">
        <v>111553</v>
      </c>
      <c r="R5" t="s">
        <v>48</v>
      </c>
      <c r="T5" t="s">
        <v>50</v>
      </c>
      <c r="AE5" s="2"/>
      <c r="AG5" s="2"/>
    </row>
    <row r="6" spans="1:40" x14ac:dyDescent="0.25">
      <c r="A6" t="s">
        <v>41</v>
      </c>
      <c r="B6" t="s">
        <v>42</v>
      </c>
      <c r="C6" s="17">
        <v>44569</v>
      </c>
      <c r="D6" s="7">
        <v>360000</v>
      </c>
      <c r="E6" t="s">
        <v>21</v>
      </c>
      <c r="F6" s="7">
        <v>360000</v>
      </c>
      <c r="J6" s="7">
        <v>360000</v>
      </c>
      <c r="N6" s="31">
        <v>16.2</v>
      </c>
      <c r="O6" s="31">
        <v>16.2</v>
      </c>
      <c r="P6" s="7">
        <v>22222</v>
      </c>
      <c r="R6">
        <v>2022003514</v>
      </c>
      <c r="T6" t="s">
        <v>50</v>
      </c>
      <c r="AE6" s="2"/>
      <c r="AG6" s="2"/>
    </row>
    <row r="7" spans="1:40" x14ac:dyDescent="0.25">
      <c r="A7" t="s">
        <v>43</v>
      </c>
      <c r="B7" t="s">
        <v>44</v>
      </c>
      <c r="C7" s="17">
        <v>45287</v>
      </c>
      <c r="D7" s="7">
        <v>160000</v>
      </c>
      <c r="E7" t="s">
        <v>21</v>
      </c>
      <c r="F7" s="7">
        <v>160000</v>
      </c>
      <c r="J7" s="7">
        <v>15161</v>
      </c>
      <c r="N7" s="31">
        <v>0.5</v>
      </c>
      <c r="O7" s="31">
        <v>0.5</v>
      </c>
      <c r="P7" s="7">
        <v>30322</v>
      </c>
      <c r="R7" t="s">
        <v>49</v>
      </c>
      <c r="T7" t="s">
        <v>50</v>
      </c>
      <c r="AE7" s="2"/>
      <c r="AG7" s="2"/>
    </row>
    <row r="8" spans="1:40" x14ac:dyDescent="0.25">
      <c r="A8" t="s">
        <v>45</v>
      </c>
      <c r="B8" t="s">
        <v>46</v>
      </c>
      <c r="C8" s="17">
        <v>45602</v>
      </c>
      <c r="D8" s="7">
        <v>300000</v>
      </c>
      <c r="E8" t="s">
        <v>21</v>
      </c>
      <c r="F8" s="7">
        <v>300000</v>
      </c>
      <c r="J8" s="7">
        <v>300000</v>
      </c>
      <c r="N8" s="31">
        <v>25.44</v>
      </c>
      <c r="O8" s="31">
        <v>25.44</v>
      </c>
      <c r="P8" s="7">
        <v>11792</v>
      </c>
      <c r="R8">
        <v>2024025215</v>
      </c>
      <c r="T8" t="s">
        <v>50</v>
      </c>
      <c r="AE8" s="2"/>
      <c r="AG8" s="2"/>
    </row>
    <row r="9" spans="1:40" ht="15.75" thickBot="1" x14ac:dyDescent="0.3"/>
    <row r="10" spans="1:40" ht="15.75" thickTop="1" x14ac:dyDescent="0.25">
      <c r="A10" s="3"/>
      <c r="B10" s="3"/>
      <c r="C10" s="18" t="s">
        <v>27</v>
      </c>
      <c r="D10" s="8">
        <f>+SUM(D2:D9)</f>
        <v>1687244</v>
      </c>
      <c r="E10" s="3"/>
      <c r="F10" s="8">
        <f>+SUM(F2:F9)</f>
        <v>1687244</v>
      </c>
      <c r="G10" s="8">
        <f>+SUM(G2:G9)</f>
        <v>0</v>
      </c>
      <c r="H10" s="13"/>
      <c r="I10" s="8">
        <f>+SUM(I2:I9)</f>
        <v>0</v>
      </c>
      <c r="J10" s="8">
        <f>+SUM(J2:J9)</f>
        <v>1224553</v>
      </c>
      <c r="K10" s="8">
        <f>+SUM(K2:K9)</f>
        <v>0</v>
      </c>
      <c r="L10" s="23">
        <f>+SUM(L2:L9)</f>
        <v>0</v>
      </c>
      <c r="M10" s="27"/>
      <c r="N10" s="32">
        <f>+SUM(N2:N9)</f>
        <v>71.61</v>
      </c>
      <c r="O10" s="32">
        <f>+SUM(O2:O9)</f>
        <v>71.61</v>
      </c>
      <c r="P10" s="8"/>
      <c r="Q10" s="37"/>
      <c r="R10" s="3"/>
      <c r="S10" s="3"/>
      <c r="T10" s="3"/>
    </row>
    <row r="11" spans="1:40" x14ac:dyDescent="0.25">
      <c r="A11" s="4"/>
      <c r="B11" s="4"/>
      <c r="C11" s="19"/>
      <c r="D11" s="9"/>
      <c r="E11" s="4"/>
      <c r="F11" s="9"/>
      <c r="G11" s="9" t="s">
        <v>28</v>
      </c>
      <c r="H11" s="14">
        <f>G10/F10*100</f>
        <v>0</v>
      </c>
      <c r="I11" s="9"/>
      <c r="J11" s="9"/>
      <c r="K11" s="9" t="s">
        <v>29</v>
      </c>
      <c r="L11" s="24"/>
      <c r="M11" s="28"/>
      <c r="N11" s="33" t="s">
        <v>29</v>
      </c>
      <c r="O11" s="33"/>
      <c r="P11" s="9" t="s">
        <v>29</v>
      </c>
      <c r="Q11" s="38"/>
      <c r="R11" s="4"/>
      <c r="S11" s="4"/>
      <c r="T11" s="4"/>
    </row>
    <row r="12" spans="1:40" x14ac:dyDescent="0.25">
      <c r="A12" s="5"/>
      <c r="B12" s="5"/>
      <c r="C12" s="20"/>
      <c r="D12" s="10"/>
      <c r="E12" s="5"/>
      <c r="F12" s="10"/>
      <c r="G12" s="10" t="s">
        <v>30</v>
      </c>
      <c r="H12" s="15" t="e">
        <f>STDEV(H2:H9)</f>
        <v>#DIV/0!</v>
      </c>
      <c r="I12" s="10"/>
      <c r="J12" s="10"/>
      <c r="K12" s="10" t="s">
        <v>31</v>
      </c>
      <c r="L12" s="40" t="e">
        <f>J10/L10</f>
        <v>#DIV/0!</v>
      </c>
      <c r="M12" s="29"/>
      <c r="N12" s="34" t="s">
        <v>32</v>
      </c>
      <c r="O12" s="41">
        <f>J10/N10</f>
        <v>17100.30721966206</v>
      </c>
      <c r="P12" s="10" t="s">
        <v>33</v>
      </c>
      <c r="Q12" s="39">
        <f>J10/N10/43560</f>
        <v>0.39256903626405093</v>
      </c>
      <c r="R12" s="5"/>
      <c r="S12" s="5"/>
      <c r="T12" s="5"/>
    </row>
    <row r="14" spans="1:40" x14ac:dyDescent="0.25">
      <c r="A14" t="s">
        <v>51</v>
      </c>
    </row>
    <row r="15" spans="1:40" x14ac:dyDescent="0.25">
      <c r="A15" t="s">
        <v>19</v>
      </c>
      <c r="B15" t="s">
        <v>20</v>
      </c>
      <c r="C15" s="17">
        <v>45698</v>
      </c>
      <c r="D15" s="7">
        <v>2200000</v>
      </c>
      <c r="E15" t="s">
        <v>21</v>
      </c>
      <c r="F15" s="7">
        <v>2200000</v>
      </c>
      <c r="G15" s="7">
        <v>129900</v>
      </c>
      <c r="H15" s="12">
        <f>G15/F15*100</f>
        <v>5.9045454545454543</v>
      </c>
      <c r="I15" s="7">
        <v>252750</v>
      </c>
      <c r="J15" s="7">
        <f>F15-219373</f>
        <v>1980627</v>
      </c>
      <c r="K15" s="7">
        <v>33377</v>
      </c>
      <c r="L15" s="22">
        <v>0</v>
      </c>
      <c r="M15" s="26">
        <v>0</v>
      </c>
      <c r="N15" s="31">
        <v>9.4</v>
      </c>
      <c r="O15" s="31">
        <v>9.4</v>
      </c>
      <c r="P15" s="7">
        <f>J15/N15</f>
        <v>210705</v>
      </c>
      <c r="Q15" s="36">
        <f>J15/N15/43560</f>
        <v>4.8371212121212119</v>
      </c>
      <c r="R15" t="s">
        <v>22</v>
      </c>
      <c r="AE15" s="2"/>
      <c r="AG15" s="2"/>
    </row>
    <row r="16" spans="1:40" x14ac:dyDescent="0.25">
      <c r="A16" t="s">
        <v>23</v>
      </c>
      <c r="B16" t="s">
        <v>24</v>
      </c>
      <c r="C16" s="17">
        <v>45516</v>
      </c>
      <c r="D16" s="7">
        <v>950000</v>
      </c>
      <c r="E16" t="s">
        <v>25</v>
      </c>
      <c r="F16" s="7">
        <v>950000</v>
      </c>
      <c r="G16" s="7">
        <v>12000</v>
      </c>
      <c r="H16" s="12">
        <f>G16/F16*100</f>
        <v>1.263157894736842</v>
      </c>
      <c r="I16" s="7">
        <v>23780</v>
      </c>
      <c r="J16" s="7">
        <f>F16-0</f>
        <v>950000</v>
      </c>
      <c r="K16" s="7">
        <v>23780</v>
      </c>
      <c r="L16" s="22">
        <v>0</v>
      </c>
      <c r="M16" s="26">
        <v>0</v>
      </c>
      <c r="N16" s="31">
        <v>3.75</v>
      </c>
      <c r="O16" s="31">
        <v>3.75</v>
      </c>
      <c r="P16" s="7">
        <f>J16/N16</f>
        <v>253333.33333333334</v>
      </c>
      <c r="Q16" s="36">
        <f>J16/N16/43560</f>
        <v>5.8157330884603615</v>
      </c>
      <c r="R16" t="s">
        <v>26</v>
      </c>
    </row>
  </sheetData>
  <sheetProtection algorithmName="SHA-512" hashValue="GU5DCYU/XMNMwXC1rXsUXL6SO07+MvuJxHNJfgYEsb482FLoeTleajtbacKV5xFc4Kwm4FUHJSrCgC1X87ll1A==" saltValue="/w/ftxs3biz1i2zEYGp5Cg==" spinCount="100000" sheet="1" objects="1" scenarios="1" selectLockedCells="1" selectUnlockedCells="1"/>
  <conditionalFormatting sqref="A3:T9 A15:T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16C8-9217-4908-A13A-AA0634DDE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2026-01-28T23:51:10Z</dcterms:created>
  <dcterms:modified xsi:type="dcterms:W3CDTF">2026-02-18T19:34:21Z</dcterms:modified>
</cp:coreProperties>
</file>