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 Assistant\Desktop\Assessing Files\2026\"/>
    </mc:Choice>
  </mc:AlternateContent>
  <xr:revisionPtr revIDLastSave="0" documentId="8_{002F559C-FCE5-4381-9808-91F2B8660AA6}" xr6:coauthVersionLast="47" xr6:coauthVersionMax="47" xr10:uidLastSave="{00000000-0000-0000-0000-000000000000}"/>
  <bookViews>
    <workbookView xWindow="-120" yWindow="-120" windowWidth="29040" windowHeight="15720" xr2:uid="{0306D70B-1F5A-455B-B288-620A2C27911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P4" i="2" s="1"/>
  <c r="I4" i="2"/>
  <c r="O4" i="2" l="1"/>
  <c r="I2" i="2"/>
  <c r="K2" i="2"/>
  <c r="P2" i="2" s="1"/>
  <c r="I3" i="2"/>
  <c r="K3" i="2"/>
  <c r="O3" i="2" s="1"/>
  <c r="D14" i="2"/>
  <c r="G14" i="2"/>
  <c r="H14" i="2"/>
  <c r="J14" i="2"/>
  <c r="L14" i="2"/>
  <c r="M14" i="2"/>
  <c r="N14" i="2"/>
  <c r="I15" i="2" l="1"/>
  <c r="P3" i="2"/>
  <c r="I16" i="2"/>
  <c r="K14" i="2"/>
  <c r="N16" i="2" s="1"/>
  <c r="O2" i="2"/>
  <c r="P16" i="2" l="1"/>
</calcChain>
</file>

<file path=xl/sharedStrings.xml><?xml version="1.0" encoding="utf-8"?>
<sst xmlns="http://schemas.openxmlformats.org/spreadsheetml/2006/main" count="86" uniqueCount="60">
  <si>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</si>
  <si>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</si>
  <si>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</si>
  <si>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</si>
  <si>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</si>
  <si>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</si>
  <si>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</si>
  <si>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</si>
  <si>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</si>
  <si>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</si>
  <si>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</si>
  <si>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</si>
  <si>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Net Acres</t>
  </si>
  <si>
    <t>Total Acres</t>
  </si>
  <si>
    <t>Dollars/Acre</t>
  </si>
  <si>
    <t>Dollars/SqFt</t>
  </si>
  <si>
    <t>Liber/Page</t>
  </si>
  <si>
    <t>Other Parcels in Sale</t>
  </si>
  <si>
    <t>020-017-000-2500-01</t>
  </si>
  <si>
    <t>5821 SCOTCH</t>
  </si>
  <si>
    <t>WD</t>
  </si>
  <si>
    <t>03-ARM'S LENGTH</t>
  </si>
  <si>
    <t>1568/830</t>
  </si>
  <si>
    <t>020-019-000-1400-03</t>
  </si>
  <si>
    <t>VASSAR</t>
  </si>
  <si>
    <t>1565/1262</t>
  </si>
  <si>
    <t>020-031-000-2200-00</t>
  </si>
  <si>
    <t>SWAFFER</t>
  </si>
  <si>
    <t>1560/1359</t>
  </si>
  <si>
    <t>Totals:</t>
  </si>
  <si>
    <t>Sale. Ratio =&gt;</t>
  </si>
  <si>
    <t>Average</t>
  </si>
  <si>
    <t>Std. Dev. =&gt;</t>
  </si>
  <si>
    <t>per Net Acre=&gt;</t>
  </si>
  <si>
    <t>per SqFt=&gt;</t>
  </si>
  <si>
    <t>Comments</t>
  </si>
  <si>
    <t>003-018-400-0470-00</t>
  </si>
  <si>
    <t>1534/920</t>
  </si>
  <si>
    <t>COUNTY SALE</t>
  </si>
  <si>
    <t>011-010-000-1100-06</t>
  </si>
  <si>
    <t>1554/189</t>
  </si>
  <si>
    <t>011-026-000-1600-00*</t>
  </si>
  <si>
    <t>1554/58</t>
  </si>
  <si>
    <t>011-026-000-1600-01</t>
  </si>
  <si>
    <t>1569/1479</t>
  </si>
  <si>
    <t>011-023-000-2300-00</t>
  </si>
  <si>
    <t>1542/1212</t>
  </si>
  <si>
    <t>017-024-000-1900-00</t>
  </si>
  <si>
    <t>1561/540</t>
  </si>
  <si>
    <t>019-025-000-1400-01</t>
  </si>
  <si>
    <t>1566/921</t>
  </si>
  <si>
    <t>019-025-000-1000-01</t>
  </si>
  <si>
    <t>1532/357</t>
  </si>
  <si>
    <t>017-011-000-1900-02</t>
  </si>
  <si>
    <t>1543/217</t>
  </si>
  <si>
    <t>017-031-000-2800-03</t>
  </si>
  <si>
    <t>1567/1384</t>
  </si>
  <si>
    <t>019-032-000-0500-02</t>
  </si>
  <si>
    <t>1557/1327</t>
  </si>
  <si>
    <t>COUNTY SALE - MULTIPARCEL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</si>
</sst>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40" fontId="2" fillId="4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5719-8B3B-4C81-BFF0-83148D35C709}">
  <dimension ref="A1:AM20"/>
  <sheetViews>
    <sheetView tabSelected="1" zoomScale="90" zoomScaleNormal="90" workbookViewId="0">
      <selection activeCell="N16" sqref="N16"/>
    </sheetView>
  </sheetViews>
  <sheetFormatPr defaultRowHeight="15" x14ac:dyDescent="0.25"/>
  <cols>
    <col min="1" max="1" width="24.42578125" customWidth="1"/>
    <col min="2" max="2" width="15.140625" customWidth="1"/>
    <col min="3" max="3" width="14.85546875" style="17" customWidth="1"/>
    <col min="4" max="4" width="14" style="7" customWidth="1"/>
    <col min="5" max="5" width="8.7109375" customWidth="1"/>
    <col min="6" max="6" width="18.28515625" customWidth="1"/>
    <col min="7" max="7" width="13.28515625" style="7" customWidth="1"/>
    <col min="8" max="8" width="11.7109375" style="7" customWidth="1"/>
    <col min="9" max="9" width="13.5703125" style="12" customWidth="1"/>
    <col min="10" max="10" width="16" style="7" customWidth="1"/>
    <col min="11" max="11" width="15.85546875" style="7" customWidth="1"/>
    <col min="12" max="12" width="16.42578125" style="7" customWidth="1"/>
    <col min="13" max="13" width="14.7109375" style="22" customWidth="1"/>
    <col min="14" max="14" width="16.7109375" style="22" customWidth="1"/>
    <col min="15" max="15" width="17.7109375" style="7" customWidth="1"/>
    <col min="16" max="16" width="17.7109375" style="27" customWidth="1"/>
    <col min="17" max="17" width="20.7109375" customWidth="1"/>
    <col min="18" max="18" width="40.7109375" customWidth="1"/>
    <col min="19" max="38" width="38.28515625" customWidth="1"/>
  </cols>
  <sheetData>
    <row r="1" spans="1:39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1" t="s">
        <v>13</v>
      </c>
      <c r="O1" s="6" t="s">
        <v>14</v>
      </c>
      <c r="P1" s="26" t="s">
        <v>15</v>
      </c>
      <c r="Q1" s="1" t="s">
        <v>16</v>
      </c>
      <c r="R1" s="1" t="s">
        <v>17</v>
      </c>
      <c r="S1" s="1" t="s">
        <v>35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A2" t="s">
        <v>18</v>
      </c>
      <c r="B2" t="s">
        <v>19</v>
      </c>
      <c r="C2" s="17">
        <v>45707</v>
      </c>
      <c r="D2" s="7">
        <v>599000</v>
      </c>
      <c r="E2" t="s">
        <v>20</v>
      </c>
      <c r="F2" t="s">
        <v>21</v>
      </c>
      <c r="G2" s="7">
        <v>599000</v>
      </c>
      <c r="H2" s="7">
        <v>252800</v>
      </c>
      <c r="I2" s="12">
        <f>H2/G2*100</f>
        <v>42.203672787979968</v>
      </c>
      <c r="J2" s="7">
        <v>538635</v>
      </c>
      <c r="K2" s="7">
        <f>G2-244865</f>
        <v>354135</v>
      </c>
      <c r="L2" s="7">
        <v>293770</v>
      </c>
      <c r="M2" s="22">
        <v>78</v>
      </c>
      <c r="N2" s="22">
        <v>78</v>
      </c>
      <c r="O2" s="7">
        <f>K2/M2</f>
        <v>4540.1923076923076</v>
      </c>
      <c r="P2" s="27">
        <f>K2/M2/43560</f>
        <v>0.10422847354665536</v>
      </c>
      <c r="Q2" t="s">
        <v>22</v>
      </c>
      <c r="AD2" s="2"/>
      <c r="AF2" s="2"/>
    </row>
    <row r="3" spans="1:39" x14ac:dyDescent="0.25">
      <c r="A3" t="s">
        <v>23</v>
      </c>
      <c r="B3" t="s">
        <v>24</v>
      </c>
      <c r="C3" s="17">
        <v>45656</v>
      </c>
      <c r="D3" s="7">
        <v>350000</v>
      </c>
      <c r="E3" t="s">
        <v>20</v>
      </c>
      <c r="F3" t="s">
        <v>21</v>
      </c>
      <c r="G3" s="7">
        <v>350000</v>
      </c>
      <c r="H3" s="7">
        <v>123900</v>
      </c>
      <c r="I3" s="12">
        <f>H3/G3*100</f>
        <v>35.4</v>
      </c>
      <c r="J3" s="7">
        <v>262860</v>
      </c>
      <c r="K3" s="7">
        <f>G3-0</f>
        <v>350000</v>
      </c>
      <c r="L3" s="7">
        <v>262860</v>
      </c>
      <c r="M3" s="22">
        <v>73.260000000000005</v>
      </c>
      <c r="N3" s="22">
        <v>73.260000000000005</v>
      </c>
      <c r="O3" s="7">
        <f>K3/M3</f>
        <v>4777.5047775047769</v>
      </c>
      <c r="P3" s="27">
        <f>K3/M3/43560</f>
        <v>0.10967641821636311</v>
      </c>
      <c r="Q3" t="s">
        <v>25</v>
      </c>
    </row>
    <row r="4" spans="1:39" x14ac:dyDescent="0.25">
      <c r="A4" t="s">
        <v>26</v>
      </c>
      <c r="B4" t="s">
        <v>27</v>
      </c>
      <c r="C4" s="17">
        <v>45572</v>
      </c>
      <c r="D4" s="7">
        <v>399125</v>
      </c>
      <c r="E4" t="s">
        <v>20</v>
      </c>
      <c r="F4" t="s">
        <v>21</v>
      </c>
      <c r="G4" s="7">
        <v>399125</v>
      </c>
      <c r="H4" s="7">
        <v>168800</v>
      </c>
      <c r="I4" s="12">
        <f>H4/G4*100</f>
        <v>42.292514876291889</v>
      </c>
      <c r="J4" s="7">
        <v>358068</v>
      </c>
      <c r="K4" s="7">
        <f>G4-0</f>
        <v>399125</v>
      </c>
      <c r="L4" s="7">
        <v>358068</v>
      </c>
      <c r="M4" s="22">
        <v>73.349999999999994</v>
      </c>
      <c r="N4" s="22">
        <v>73.349999999999994</v>
      </c>
      <c r="O4" s="7">
        <f>K4/M4</f>
        <v>5441.3769597818682</v>
      </c>
      <c r="P4" s="27">
        <f>K4/M4/43560</f>
        <v>0.12491682644127337</v>
      </c>
      <c r="Q4" t="s">
        <v>28</v>
      </c>
    </row>
    <row r="5" spans="1:39" x14ac:dyDescent="0.25">
      <c r="A5" t="s">
        <v>39</v>
      </c>
      <c r="C5" s="17">
        <v>45463</v>
      </c>
      <c r="D5" s="7">
        <v>358000</v>
      </c>
      <c r="F5" t="s">
        <v>21</v>
      </c>
      <c r="G5" s="7">
        <v>325011</v>
      </c>
      <c r="K5" s="7">
        <v>358000</v>
      </c>
      <c r="M5" s="22">
        <v>54.14</v>
      </c>
      <c r="N5" s="22">
        <v>60.41</v>
      </c>
      <c r="O5" s="7">
        <v>6003.16</v>
      </c>
      <c r="Q5" t="s">
        <v>40</v>
      </c>
      <c r="S5" t="s">
        <v>38</v>
      </c>
    </row>
    <row r="6" spans="1:39" x14ac:dyDescent="0.25">
      <c r="A6" t="s">
        <v>41</v>
      </c>
      <c r="C6" s="17">
        <v>45450</v>
      </c>
      <c r="D6" s="7">
        <v>517500</v>
      </c>
      <c r="F6" t="s">
        <v>21</v>
      </c>
      <c r="G6" s="7">
        <v>306421</v>
      </c>
      <c r="K6" s="7">
        <v>517500</v>
      </c>
      <c r="M6" s="22">
        <v>67.87</v>
      </c>
      <c r="N6" s="22">
        <v>111.55</v>
      </c>
      <c r="O6" s="7">
        <v>4385.59</v>
      </c>
      <c r="Q6" t="s">
        <v>42</v>
      </c>
      <c r="S6" t="s">
        <v>59</v>
      </c>
    </row>
    <row r="7" spans="1:39" x14ac:dyDescent="0.25">
      <c r="A7" t="s">
        <v>45</v>
      </c>
      <c r="C7" s="17">
        <v>45244</v>
      </c>
      <c r="D7" s="7">
        <v>190000</v>
      </c>
      <c r="F7" t="s">
        <v>21</v>
      </c>
      <c r="G7" s="7">
        <v>136618</v>
      </c>
      <c r="K7" s="7">
        <v>190000</v>
      </c>
      <c r="M7" s="22">
        <v>30.86</v>
      </c>
      <c r="N7" s="22">
        <v>39.96</v>
      </c>
      <c r="O7" s="7">
        <v>4427.03</v>
      </c>
      <c r="Q7" t="s">
        <v>46</v>
      </c>
      <c r="S7" t="s">
        <v>38</v>
      </c>
    </row>
    <row r="8" spans="1:39" x14ac:dyDescent="0.25">
      <c r="A8" t="s">
        <v>47</v>
      </c>
      <c r="C8" s="17">
        <v>45576</v>
      </c>
      <c r="D8" s="7">
        <v>200000</v>
      </c>
      <c r="F8" t="s">
        <v>21</v>
      </c>
      <c r="G8" s="7">
        <v>131479</v>
      </c>
      <c r="K8" s="7">
        <v>200000</v>
      </c>
      <c r="M8" s="22">
        <v>27.86</v>
      </c>
      <c r="N8" s="22">
        <v>38.61</v>
      </c>
      <c r="O8" s="7">
        <v>4719.2700000000004</v>
      </c>
      <c r="Q8" t="s">
        <v>48</v>
      </c>
      <c r="S8" t="s">
        <v>38</v>
      </c>
    </row>
    <row r="9" spans="1:39" x14ac:dyDescent="0.25">
      <c r="A9" t="s">
        <v>49</v>
      </c>
      <c r="C9" s="17">
        <v>45674</v>
      </c>
      <c r="D9" s="7">
        <v>640000</v>
      </c>
      <c r="F9" t="s">
        <v>21</v>
      </c>
      <c r="G9" s="7">
        <v>640000</v>
      </c>
      <c r="K9" s="7">
        <v>640000</v>
      </c>
      <c r="M9" s="22">
        <v>73.09</v>
      </c>
      <c r="N9" s="22">
        <v>79.819999999999993</v>
      </c>
      <c r="O9" s="7">
        <v>8756.33</v>
      </c>
      <c r="Q9" t="s">
        <v>50</v>
      </c>
      <c r="S9" t="s">
        <v>38</v>
      </c>
    </row>
    <row r="10" spans="1:39" x14ac:dyDescent="0.25">
      <c r="A10" t="s">
        <v>51</v>
      </c>
      <c r="C10" s="17">
        <v>45069</v>
      </c>
      <c r="D10" s="7">
        <v>313000</v>
      </c>
      <c r="F10" t="s">
        <v>21</v>
      </c>
      <c r="G10" s="7">
        <v>313000</v>
      </c>
      <c r="K10" s="7">
        <v>313000</v>
      </c>
      <c r="M10" s="22">
        <v>59.47</v>
      </c>
      <c r="N10" s="22">
        <v>61.54</v>
      </c>
      <c r="O10" s="7">
        <v>5263.16</v>
      </c>
      <c r="Q10" t="s">
        <v>52</v>
      </c>
      <c r="S10" t="s">
        <v>38</v>
      </c>
    </row>
    <row r="11" spans="1:39" x14ac:dyDescent="0.25">
      <c r="A11" t="s">
        <v>53</v>
      </c>
      <c r="C11" s="17">
        <v>45257</v>
      </c>
      <c r="D11" s="7">
        <v>175000</v>
      </c>
      <c r="F11" t="s">
        <v>21</v>
      </c>
      <c r="G11" s="7">
        <v>175000</v>
      </c>
      <c r="K11" s="7">
        <v>175000</v>
      </c>
      <c r="M11" s="22">
        <v>36.590000000000003</v>
      </c>
      <c r="N11" s="22">
        <v>37.200000000000003</v>
      </c>
      <c r="O11" s="7">
        <v>4782.7299999999996</v>
      </c>
      <c r="Q11" t="s">
        <v>54</v>
      </c>
      <c r="S11" t="s">
        <v>38</v>
      </c>
    </row>
    <row r="12" spans="1:39" x14ac:dyDescent="0.25">
      <c r="A12" t="s">
        <v>55</v>
      </c>
      <c r="C12" s="17">
        <v>45699</v>
      </c>
      <c r="D12" s="7">
        <v>615000</v>
      </c>
      <c r="F12" t="s">
        <v>21</v>
      </c>
      <c r="G12" s="7">
        <v>477194</v>
      </c>
      <c r="K12" s="7">
        <v>615000</v>
      </c>
      <c r="M12" s="22">
        <v>93.32</v>
      </c>
      <c r="N12" s="22">
        <v>122.39</v>
      </c>
      <c r="O12" s="7">
        <v>5113.5200000000004</v>
      </c>
      <c r="Q12" t="s">
        <v>56</v>
      </c>
      <c r="S12" t="s">
        <v>38</v>
      </c>
    </row>
    <row r="13" spans="1:39" ht="15.75" thickBot="1" x14ac:dyDescent="0.3">
      <c r="A13" t="s">
        <v>57</v>
      </c>
      <c r="C13" s="17">
        <v>45534</v>
      </c>
      <c r="D13" s="7">
        <v>386220</v>
      </c>
      <c r="F13" t="s">
        <v>21</v>
      </c>
      <c r="G13" s="7">
        <v>386220</v>
      </c>
      <c r="K13" s="7">
        <v>386220</v>
      </c>
      <c r="M13" s="22">
        <v>60.61</v>
      </c>
      <c r="N13" s="22">
        <v>61.76</v>
      </c>
      <c r="O13" s="7">
        <v>6372.22</v>
      </c>
      <c r="Q13" t="s">
        <v>58</v>
      </c>
      <c r="S13" t="s">
        <v>38</v>
      </c>
    </row>
    <row r="14" spans="1:39" ht="15.75" thickTop="1" x14ac:dyDescent="0.25">
      <c r="A14" s="3"/>
      <c r="B14" s="3"/>
      <c r="C14" s="18" t="s">
        <v>29</v>
      </c>
      <c r="D14" s="8">
        <f>+SUM(D2:D13)</f>
        <v>4742845</v>
      </c>
      <c r="E14" s="3"/>
      <c r="F14" s="3"/>
      <c r="G14" s="8">
        <f>+SUM(G2:G13)</f>
        <v>4239068</v>
      </c>
      <c r="H14" s="8">
        <f>+SUM(H2:H13)</f>
        <v>545500</v>
      </c>
      <c r="I14" s="13"/>
      <c r="J14" s="8">
        <f>+SUM(J2:J13)</f>
        <v>1159563</v>
      </c>
      <c r="K14" s="8">
        <f>+SUM(K2:K13)</f>
        <v>4497980</v>
      </c>
      <c r="L14" s="8">
        <f>+SUM(L2:L13)</f>
        <v>914698</v>
      </c>
      <c r="M14" s="23">
        <f>+SUM(M2:M13)</f>
        <v>728.42000000000019</v>
      </c>
      <c r="N14" s="23">
        <f>+SUM(N2:N13)</f>
        <v>837.85</v>
      </c>
      <c r="O14" s="8"/>
      <c r="P14" s="28"/>
      <c r="Q14" s="3"/>
      <c r="R14" s="3"/>
      <c r="S14" s="3"/>
    </row>
    <row r="15" spans="1:39" x14ac:dyDescent="0.25">
      <c r="A15" s="4"/>
      <c r="B15" s="4"/>
      <c r="C15" s="19"/>
      <c r="D15" s="9"/>
      <c r="E15" s="4"/>
      <c r="F15" s="4"/>
      <c r="G15" s="9"/>
      <c r="H15" s="9" t="s">
        <v>30</v>
      </c>
      <c r="I15" s="14">
        <f>H14/G14*100</f>
        <v>12.8683946565613</v>
      </c>
      <c r="J15" s="9"/>
      <c r="K15" s="9"/>
      <c r="L15" s="9" t="s">
        <v>31</v>
      </c>
      <c r="M15" s="24" t="s">
        <v>31</v>
      </c>
      <c r="N15" s="24"/>
      <c r="O15" s="9" t="s">
        <v>31</v>
      </c>
      <c r="P15" s="29"/>
      <c r="Q15" s="4"/>
      <c r="R15" s="4"/>
      <c r="S15" s="4"/>
    </row>
    <row r="16" spans="1:39" x14ac:dyDescent="0.25">
      <c r="A16" s="5"/>
      <c r="B16" s="5"/>
      <c r="C16" s="20"/>
      <c r="D16" s="10"/>
      <c r="E16" s="5"/>
      <c r="F16" s="5"/>
      <c r="G16" s="10"/>
      <c r="H16" s="10" t="s">
        <v>32</v>
      </c>
      <c r="I16" s="15">
        <f>STDEV(I2:I13)</f>
        <v>3.9539983485593369</v>
      </c>
      <c r="J16" s="10"/>
      <c r="K16" s="10"/>
      <c r="L16" s="10"/>
      <c r="M16" s="25" t="s">
        <v>33</v>
      </c>
      <c r="N16" s="31">
        <f>K14/M14</f>
        <v>6174.9814667362216</v>
      </c>
      <c r="O16" s="10" t="s">
        <v>34</v>
      </c>
      <c r="P16" s="30">
        <f>K14/M14/43560</f>
        <v>0.14175806856602896</v>
      </c>
      <c r="Q16" s="5"/>
      <c r="R16" s="5"/>
      <c r="S16" s="5"/>
    </row>
    <row r="19" spans="1:19" x14ac:dyDescent="0.25">
      <c r="A19" t="s">
        <v>36</v>
      </c>
      <c r="C19" s="17">
        <v>45104</v>
      </c>
      <c r="D19" s="7">
        <v>135000</v>
      </c>
      <c r="F19" t="s">
        <v>21</v>
      </c>
      <c r="G19" s="7">
        <v>57075</v>
      </c>
      <c r="K19" s="7">
        <v>135000</v>
      </c>
      <c r="M19" s="22">
        <v>23.11</v>
      </c>
      <c r="N19" s="22">
        <v>36.92</v>
      </c>
      <c r="O19" s="7">
        <v>2469.71</v>
      </c>
      <c r="Q19" t="s">
        <v>37</v>
      </c>
      <c r="S19" t="s">
        <v>38</v>
      </c>
    </row>
    <row r="20" spans="1:19" x14ac:dyDescent="0.25">
      <c r="A20" t="s">
        <v>43</v>
      </c>
      <c r="C20" s="17">
        <v>45733</v>
      </c>
      <c r="D20" s="7">
        <v>164824</v>
      </c>
      <c r="F20" t="s">
        <v>21</v>
      </c>
      <c r="G20" s="7">
        <v>107527</v>
      </c>
      <c r="K20" s="7">
        <v>164824</v>
      </c>
      <c r="M20" s="22">
        <v>29.42</v>
      </c>
      <c r="N20" s="22">
        <v>37.409999999999997</v>
      </c>
      <c r="O20" s="7">
        <v>3654.89</v>
      </c>
      <c r="Q20" t="s">
        <v>44</v>
      </c>
      <c r="S20" t="s">
        <v>38</v>
      </c>
    </row>
  </sheetData>
  <sheetProtection algorithmName="SHA-512" hashValue="8VoYJ2Vd6woKbagu6oDTOxjxGUPdWiKYpkzweDF6tuKv2aNv2iosqZxx3Axe77nzmyGboVstcyTxzLKr+Ba1CQ==" saltValue="8dvjwXpsTEK9yQOxucu9zA==" spinCount="100000" sheet="1" objects="1" scenarios="1" selectLockedCells="1" selectUnlockedCells="1"/>
  <conditionalFormatting sqref="A2:S13 A19:S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4F4D-62F2-47F7-BAE8-29C6B450DC3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Hickmott</dc:creator>
  <cp:lastModifiedBy>Sarah Osentoski</cp:lastModifiedBy>
  <dcterms:created xsi:type="dcterms:W3CDTF">2026-02-03T03:39:46Z</dcterms:created>
  <dcterms:modified xsi:type="dcterms:W3CDTF">2026-02-18T19:32:23Z</dcterms:modified>
</cp:coreProperties>
</file>